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2135"/>
  </bookViews>
  <sheets>
    <sheet name="Sheet1" sheetId="1" r:id="rId1"/>
    <sheet name="Sheet2" sheetId="2" r:id="rId2"/>
  </sheets>
  <definedNames>
    <definedName name="_20.01.01">Sheet2!$B$20</definedName>
    <definedName name="_Hlk11055180" localSheetId="0">Sheet1!#REF!</definedName>
    <definedName name="_xlnm.Print_Area" localSheetId="0">Sheet1!$A$1:$AD$50</definedName>
    <definedName name="_xlnm.Print_Area" localSheetId="1">Sheet2!$A$1:$Y$146</definedName>
    <definedName name="_xlnm.Print_Titles" localSheetId="0">Sheet1!$22:$25</definedName>
    <definedName name="_xlnm.Print_Titles" localSheetId="1">Sheet2!$16:$18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4" i="2" l="1"/>
  <c r="O124" i="2"/>
  <c r="P124" i="2"/>
  <c r="Q124" i="2"/>
  <c r="R124" i="2"/>
  <c r="S124" i="2"/>
  <c r="T124" i="2"/>
  <c r="U124" i="2"/>
  <c r="V143" i="2"/>
  <c r="O143" i="2"/>
  <c r="P143" i="2"/>
  <c r="Q143" i="2"/>
  <c r="R143" i="2"/>
  <c r="S143" i="2"/>
  <c r="T143" i="2"/>
  <c r="U143" i="2"/>
  <c r="N143" i="2"/>
  <c r="F44" i="1" l="1"/>
  <c r="F125" i="2" l="1"/>
  <c r="N124" i="2"/>
  <c r="V135" i="2" l="1"/>
  <c r="O135" i="2"/>
  <c r="P135" i="2"/>
  <c r="Q135" i="2"/>
  <c r="R135" i="2"/>
  <c r="S135" i="2"/>
  <c r="T135" i="2"/>
  <c r="U135" i="2"/>
  <c r="F136" i="2"/>
  <c r="N135" i="2"/>
  <c r="F140" i="2" l="1"/>
  <c r="O110" i="2" l="1"/>
  <c r="P110" i="2"/>
  <c r="Q110" i="2"/>
  <c r="R110" i="2"/>
  <c r="S110" i="2"/>
  <c r="T110" i="2"/>
  <c r="U110" i="2"/>
  <c r="N110" i="2"/>
  <c r="V110" i="2" s="1"/>
  <c r="P34" i="1" l="1"/>
  <c r="Q34" i="1"/>
  <c r="R34" i="1"/>
  <c r="S34" i="1"/>
  <c r="T34" i="1"/>
  <c r="U34" i="1"/>
  <c r="V34" i="1"/>
  <c r="P35" i="1"/>
  <c r="Q35" i="1"/>
  <c r="R35" i="1"/>
  <c r="S35" i="1"/>
  <c r="T35" i="1"/>
  <c r="U35" i="1"/>
  <c r="V35" i="1"/>
  <c r="O35" i="1"/>
  <c r="X35" i="1" l="1"/>
  <c r="F111" i="2"/>
  <c r="O109" i="2"/>
  <c r="P109" i="2"/>
  <c r="Q109" i="2"/>
  <c r="R109" i="2"/>
  <c r="S109" i="2"/>
  <c r="T109" i="2"/>
  <c r="U109" i="2"/>
  <c r="N109" i="2"/>
  <c r="V109" i="2" l="1"/>
  <c r="F92" i="2"/>
  <c r="G92" i="2"/>
  <c r="H92" i="2"/>
  <c r="I92" i="2"/>
  <c r="J92" i="2"/>
  <c r="V36" i="1"/>
  <c r="W36" i="1"/>
  <c r="S36" i="1"/>
  <c r="R36" i="1"/>
  <c r="T36" i="1"/>
  <c r="U36" i="1"/>
  <c r="O34" i="1"/>
  <c r="O36" i="1"/>
  <c r="Q36" i="1"/>
  <c r="M87" i="2"/>
  <c r="M27" i="1"/>
  <c r="X34" i="1" l="1"/>
  <c r="X36" i="1"/>
  <c r="L38" i="1"/>
  <c r="O79" i="2"/>
  <c r="P79" i="2"/>
  <c r="Q79" i="2"/>
  <c r="R79" i="2"/>
  <c r="S79" i="2"/>
  <c r="T79" i="2"/>
  <c r="U79" i="2"/>
  <c r="O80" i="2"/>
  <c r="P80" i="2"/>
  <c r="Q80" i="2"/>
  <c r="R80" i="2"/>
  <c r="S80" i="2"/>
  <c r="T80" i="2"/>
  <c r="U80" i="2"/>
  <c r="O81" i="2"/>
  <c r="P81" i="2"/>
  <c r="Q81" i="2"/>
  <c r="R81" i="2"/>
  <c r="S81" i="2"/>
  <c r="T81" i="2"/>
  <c r="U81" i="2"/>
  <c r="N80" i="2"/>
  <c r="N81" i="2"/>
  <c r="N79" i="2"/>
  <c r="F82" i="2"/>
  <c r="G82" i="2"/>
  <c r="H82" i="2"/>
  <c r="I82" i="2"/>
  <c r="J82" i="2"/>
  <c r="L82" i="2"/>
  <c r="O96" i="2"/>
  <c r="P96" i="2"/>
  <c r="Q96" i="2"/>
  <c r="R96" i="2"/>
  <c r="S96" i="2"/>
  <c r="T96" i="2"/>
  <c r="U96" i="2"/>
  <c r="N96" i="2"/>
  <c r="N82" i="2" l="1"/>
  <c r="V80" i="2"/>
  <c r="U82" i="2"/>
  <c r="S82" i="2"/>
  <c r="Q82" i="2"/>
  <c r="O82" i="2"/>
  <c r="V81" i="2"/>
  <c r="T82" i="2"/>
  <c r="R82" i="2"/>
  <c r="P82" i="2"/>
  <c r="V79" i="2"/>
  <c r="V82" i="2" l="1"/>
  <c r="O141" i="2"/>
  <c r="O142" i="2" s="1"/>
  <c r="P141" i="2"/>
  <c r="P142" i="2" s="1"/>
  <c r="Q141" i="2"/>
  <c r="Q142" i="2" s="1"/>
  <c r="R141" i="2"/>
  <c r="R142" i="2" s="1"/>
  <c r="S141" i="2"/>
  <c r="S142" i="2" s="1"/>
  <c r="T141" i="2"/>
  <c r="T142" i="2" s="1"/>
  <c r="U141" i="2"/>
  <c r="U142" i="2" s="1"/>
  <c r="N141" i="2"/>
  <c r="N142" i="2" s="1"/>
  <c r="N139" i="2"/>
  <c r="O139" i="2"/>
  <c r="P139" i="2"/>
  <c r="Q139" i="2"/>
  <c r="R139" i="2"/>
  <c r="S139" i="2"/>
  <c r="T139" i="2"/>
  <c r="U139" i="2"/>
  <c r="O138" i="2"/>
  <c r="P138" i="2"/>
  <c r="P140" i="2" s="1"/>
  <c r="Q138" i="2"/>
  <c r="R138" i="2"/>
  <c r="R140" i="2" s="1"/>
  <c r="S138" i="2"/>
  <c r="T138" i="2"/>
  <c r="T140" i="2" s="1"/>
  <c r="U138" i="2"/>
  <c r="N138" i="2"/>
  <c r="N127" i="2"/>
  <c r="O127" i="2"/>
  <c r="P127" i="2"/>
  <c r="Q127" i="2"/>
  <c r="R127" i="2"/>
  <c r="S127" i="2"/>
  <c r="T127" i="2"/>
  <c r="U127" i="2"/>
  <c r="N128" i="2"/>
  <c r="O128" i="2"/>
  <c r="P128" i="2"/>
  <c r="Q128" i="2"/>
  <c r="R128" i="2"/>
  <c r="S128" i="2"/>
  <c r="T128" i="2"/>
  <c r="U128" i="2"/>
  <c r="N129" i="2"/>
  <c r="O129" i="2"/>
  <c r="P129" i="2"/>
  <c r="Q129" i="2"/>
  <c r="R129" i="2"/>
  <c r="S129" i="2"/>
  <c r="T129" i="2"/>
  <c r="U129" i="2"/>
  <c r="N130" i="2"/>
  <c r="O130" i="2"/>
  <c r="P130" i="2"/>
  <c r="Q130" i="2"/>
  <c r="R130" i="2"/>
  <c r="S130" i="2"/>
  <c r="T130" i="2"/>
  <c r="U130" i="2"/>
  <c r="N131" i="2"/>
  <c r="O131" i="2"/>
  <c r="P131" i="2"/>
  <c r="Q131" i="2"/>
  <c r="R131" i="2"/>
  <c r="S131" i="2"/>
  <c r="T131" i="2"/>
  <c r="U131" i="2"/>
  <c r="N132" i="2"/>
  <c r="O132" i="2"/>
  <c r="P132" i="2"/>
  <c r="Q132" i="2"/>
  <c r="R132" i="2"/>
  <c r="S132" i="2"/>
  <c r="T132" i="2"/>
  <c r="U132" i="2"/>
  <c r="N133" i="2"/>
  <c r="O133" i="2"/>
  <c r="P133" i="2"/>
  <c r="Q133" i="2"/>
  <c r="R133" i="2"/>
  <c r="S133" i="2"/>
  <c r="T133" i="2"/>
  <c r="U133" i="2"/>
  <c r="N134" i="2"/>
  <c r="O134" i="2"/>
  <c r="P134" i="2"/>
  <c r="Q134" i="2"/>
  <c r="R134" i="2"/>
  <c r="S134" i="2"/>
  <c r="T134" i="2"/>
  <c r="U134" i="2"/>
  <c r="O126" i="2"/>
  <c r="P126" i="2"/>
  <c r="P136" i="2" s="1"/>
  <c r="Q126" i="2"/>
  <c r="R126" i="2"/>
  <c r="R136" i="2" s="1"/>
  <c r="S126" i="2"/>
  <c r="T126" i="2"/>
  <c r="T136" i="2" s="1"/>
  <c r="U126" i="2"/>
  <c r="N126" i="2"/>
  <c r="N115" i="2"/>
  <c r="O115" i="2"/>
  <c r="P115" i="2"/>
  <c r="Q115" i="2"/>
  <c r="R115" i="2"/>
  <c r="S115" i="2"/>
  <c r="T115" i="2"/>
  <c r="U115" i="2"/>
  <c r="N116" i="2"/>
  <c r="O116" i="2"/>
  <c r="P116" i="2"/>
  <c r="Q116" i="2"/>
  <c r="R116" i="2"/>
  <c r="S116" i="2"/>
  <c r="T116" i="2"/>
  <c r="U116" i="2"/>
  <c r="N117" i="2"/>
  <c r="O117" i="2"/>
  <c r="P117" i="2"/>
  <c r="Q117" i="2"/>
  <c r="R117" i="2"/>
  <c r="S117" i="2"/>
  <c r="T117" i="2"/>
  <c r="U117" i="2"/>
  <c r="N118" i="2"/>
  <c r="O118" i="2"/>
  <c r="P118" i="2"/>
  <c r="Q118" i="2"/>
  <c r="R118" i="2"/>
  <c r="S118" i="2"/>
  <c r="T118" i="2"/>
  <c r="U118" i="2"/>
  <c r="N119" i="2"/>
  <c r="O119" i="2"/>
  <c r="P119" i="2"/>
  <c r="Q119" i="2"/>
  <c r="R119" i="2"/>
  <c r="S119" i="2"/>
  <c r="T119" i="2"/>
  <c r="U119" i="2"/>
  <c r="N120" i="2"/>
  <c r="O120" i="2"/>
  <c r="P120" i="2"/>
  <c r="Q120" i="2"/>
  <c r="R120" i="2"/>
  <c r="S120" i="2"/>
  <c r="T120" i="2"/>
  <c r="U120" i="2"/>
  <c r="N121" i="2"/>
  <c r="O121" i="2"/>
  <c r="P121" i="2"/>
  <c r="Q121" i="2"/>
  <c r="R121" i="2"/>
  <c r="S121" i="2"/>
  <c r="T121" i="2"/>
  <c r="U121" i="2"/>
  <c r="N122" i="2"/>
  <c r="O122" i="2"/>
  <c r="P122" i="2"/>
  <c r="Q122" i="2"/>
  <c r="R122" i="2"/>
  <c r="S122" i="2"/>
  <c r="T122" i="2"/>
  <c r="U122" i="2"/>
  <c r="N123" i="2"/>
  <c r="O123" i="2"/>
  <c r="P123" i="2"/>
  <c r="Q123" i="2"/>
  <c r="R123" i="2"/>
  <c r="S123" i="2"/>
  <c r="T123" i="2"/>
  <c r="U123" i="2"/>
  <c r="O114" i="2"/>
  <c r="P114" i="2"/>
  <c r="Q114" i="2"/>
  <c r="R114" i="2"/>
  <c r="S114" i="2"/>
  <c r="T114" i="2"/>
  <c r="U114" i="2"/>
  <c r="N114" i="2"/>
  <c r="O102" i="2"/>
  <c r="P102" i="2"/>
  <c r="Q102" i="2"/>
  <c r="R102" i="2"/>
  <c r="S102" i="2"/>
  <c r="T102" i="2"/>
  <c r="U102" i="2"/>
  <c r="O103" i="2"/>
  <c r="P103" i="2"/>
  <c r="Q103" i="2"/>
  <c r="R103" i="2"/>
  <c r="S103" i="2"/>
  <c r="T103" i="2"/>
  <c r="U103" i="2"/>
  <c r="O104" i="2"/>
  <c r="P104" i="2"/>
  <c r="Q104" i="2"/>
  <c r="R104" i="2"/>
  <c r="S104" i="2"/>
  <c r="T104" i="2"/>
  <c r="U104" i="2"/>
  <c r="O105" i="2"/>
  <c r="P105" i="2"/>
  <c r="Q105" i="2"/>
  <c r="R105" i="2"/>
  <c r="S105" i="2"/>
  <c r="T105" i="2"/>
  <c r="U105" i="2"/>
  <c r="O106" i="2"/>
  <c r="P106" i="2"/>
  <c r="Q106" i="2"/>
  <c r="R106" i="2"/>
  <c r="S106" i="2"/>
  <c r="T106" i="2"/>
  <c r="U106" i="2"/>
  <c r="O107" i="2"/>
  <c r="P107" i="2"/>
  <c r="Q107" i="2"/>
  <c r="R107" i="2"/>
  <c r="S107" i="2"/>
  <c r="T107" i="2"/>
  <c r="U107" i="2"/>
  <c r="O108" i="2"/>
  <c r="P108" i="2"/>
  <c r="Q108" i="2"/>
  <c r="R108" i="2"/>
  <c r="S108" i="2"/>
  <c r="T108" i="2"/>
  <c r="U108" i="2"/>
  <c r="N103" i="2"/>
  <c r="N104" i="2"/>
  <c r="N105" i="2"/>
  <c r="N106" i="2"/>
  <c r="N107" i="2"/>
  <c r="N108" i="2"/>
  <c r="O101" i="2"/>
  <c r="P101" i="2"/>
  <c r="Q101" i="2"/>
  <c r="R101" i="2"/>
  <c r="S101" i="2"/>
  <c r="T101" i="2"/>
  <c r="U101" i="2"/>
  <c r="P39" i="1"/>
  <c r="Q39" i="1"/>
  <c r="R39" i="1"/>
  <c r="S39" i="1"/>
  <c r="T39" i="1"/>
  <c r="U39" i="1"/>
  <c r="V39" i="1"/>
  <c r="P40" i="1"/>
  <c r="Q40" i="1"/>
  <c r="R40" i="1"/>
  <c r="S40" i="1"/>
  <c r="T40" i="1"/>
  <c r="U40" i="1"/>
  <c r="V40" i="1"/>
  <c r="P41" i="1"/>
  <c r="Q41" i="1"/>
  <c r="R41" i="1"/>
  <c r="S41" i="1"/>
  <c r="T41" i="1"/>
  <c r="U41" i="1"/>
  <c r="V41" i="1"/>
  <c r="P42" i="1"/>
  <c r="Q42" i="1"/>
  <c r="R42" i="1"/>
  <c r="S42" i="1"/>
  <c r="T42" i="1"/>
  <c r="U42" i="1"/>
  <c r="V42" i="1"/>
  <c r="P43" i="1"/>
  <c r="Q43" i="1"/>
  <c r="R43" i="1"/>
  <c r="S43" i="1"/>
  <c r="T43" i="1"/>
  <c r="U43" i="1"/>
  <c r="V43" i="1"/>
  <c r="O40" i="1"/>
  <c r="O41" i="1"/>
  <c r="O42" i="1"/>
  <c r="O43" i="1"/>
  <c r="O39" i="1"/>
  <c r="O37" i="1"/>
  <c r="P37" i="1"/>
  <c r="Q37" i="1"/>
  <c r="R37" i="1"/>
  <c r="S37" i="1"/>
  <c r="T37" i="1"/>
  <c r="U37" i="1"/>
  <c r="V37" i="1"/>
  <c r="P33" i="1"/>
  <c r="Q33" i="1"/>
  <c r="R33" i="1"/>
  <c r="S33" i="1"/>
  <c r="T33" i="1"/>
  <c r="U33" i="1"/>
  <c r="V33" i="1"/>
  <c r="O33" i="1"/>
  <c r="P32" i="1"/>
  <c r="Q32" i="1"/>
  <c r="R32" i="1"/>
  <c r="S32" i="1"/>
  <c r="T32" i="1"/>
  <c r="U32" i="1"/>
  <c r="V32" i="1"/>
  <c r="O32" i="1"/>
  <c r="P30" i="1"/>
  <c r="P31" i="1" s="1"/>
  <c r="Q30" i="1"/>
  <c r="Q31" i="1" s="1"/>
  <c r="R30" i="1"/>
  <c r="R31" i="1" s="1"/>
  <c r="S30" i="1"/>
  <c r="S31" i="1" s="1"/>
  <c r="T30" i="1"/>
  <c r="T31" i="1" s="1"/>
  <c r="U30" i="1"/>
  <c r="U31" i="1" s="1"/>
  <c r="V30" i="1"/>
  <c r="V31" i="1" s="1"/>
  <c r="O30" i="1"/>
  <c r="O31" i="1" s="1"/>
  <c r="L27" i="1"/>
  <c r="P28" i="1"/>
  <c r="Q28" i="1"/>
  <c r="R28" i="1"/>
  <c r="S28" i="1"/>
  <c r="T28" i="1"/>
  <c r="U28" i="1"/>
  <c r="V28" i="1"/>
  <c r="W28" i="1"/>
  <c r="W29" i="1"/>
  <c r="O28" i="1"/>
  <c r="P26" i="1"/>
  <c r="P27" i="1" s="1"/>
  <c r="Q26" i="1"/>
  <c r="Q27" i="1" s="1"/>
  <c r="R26" i="1"/>
  <c r="R27" i="1" s="1"/>
  <c r="S26" i="1"/>
  <c r="S27" i="1" s="1"/>
  <c r="T26" i="1"/>
  <c r="T27" i="1" s="1"/>
  <c r="U26" i="1"/>
  <c r="U27" i="1" s="1"/>
  <c r="V26" i="1"/>
  <c r="V27" i="1" s="1"/>
  <c r="W26" i="1"/>
  <c r="W27" i="1" s="1"/>
  <c r="W45" i="1" s="1"/>
  <c r="O26" i="1"/>
  <c r="O27" i="1" s="1"/>
  <c r="I45" i="1"/>
  <c r="J27" i="1"/>
  <c r="F38" i="1"/>
  <c r="H38" i="1"/>
  <c r="H45" i="1" s="1"/>
  <c r="J38" i="1"/>
  <c r="K38" i="1"/>
  <c r="N45" i="1"/>
  <c r="M73" i="2"/>
  <c r="M37" i="2"/>
  <c r="F29" i="2"/>
  <c r="G29" i="2"/>
  <c r="H29" i="2"/>
  <c r="I29" i="2"/>
  <c r="J29" i="2"/>
  <c r="L29" i="2"/>
  <c r="M26" i="2"/>
  <c r="O35" i="2"/>
  <c r="P35" i="2"/>
  <c r="Q35" i="2"/>
  <c r="R35" i="2"/>
  <c r="S35" i="2"/>
  <c r="T35" i="2"/>
  <c r="U35" i="2"/>
  <c r="N35" i="2"/>
  <c r="F37" i="2"/>
  <c r="G37" i="2"/>
  <c r="H37" i="2"/>
  <c r="I37" i="2"/>
  <c r="J37" i="2"/>
  <c r="L37" i="2"/>
  <c r="O100" i="2"/>
  <c r="P100" i="2"/>
  <c r="Q100" i="2"/>
  <c r="R100" i="2"/>
  <c r="S100" i="2"/>
  <c r="T100" i="2"/>
  <c r="U100" i="2"/>
  <c r="N101" i="2"/>
  <c r="N102" i="2"/>
  <c r="N100" i="2"/>
  <c r="O98" i="2"/>
  <c r="P98" i="2"/>
  <c r="Q98" i="2"/>
  <c r="R98" i="2"/>
  <c r="S98" i="2"/>
  <c r="T98" i="2"/>
  <c r="U98" i="2"/>
  <c r="N98" i="2"/>
  <c r="O97" i="2"/>
  <c r="P97" i="2"/>
  <c r="Q97" i="2"/>
  <c r="R97" i="2"/>
  <c r="S97" i="2"/>
  <c r="T97" i="2"/>
  <c r="U97" i="2"/>
  <c r="N97" i="2"/>
  <c r="O94" i="2"/>
  <c r="O95" i="2" s="1"/>
  <c r="P94" i="2"/>
  <c r="P95" i="2" s="1"/>
  <c r="Q94" i="2"/>
  <c r="Q95" i="2" s="1"/>
  <c r="R94" i="2"/>
  <c r="R95" i="2" s="1"/>
  <c r="S94" i="2"/>
  <c r="S95" i="2" s="1"/>
  <c r="T94" i="2"/>
  <c r="T95" i="2" s="1"/>
  <c r="U94" i="2"/>
  <c r="U95" i="2" s="1"/>
  <c r="N94" i="2"/>
  <c r="N95" i="2" s="1"/>
  <c r="O91" i="2"/>
  <c r="P91" i="2"/>
  <c r="Q91" i="2"/>
  <c r="R91" i="2"/>
  <c r="S91" i="2"/>
  <c r="T91" i="2"/>
  <c r="U91" i="2"/>
  <c r="N91" i="2"/>
  <c r="O90" i="2"/>
  <c r="O92" i="2" s="1"/>
  <c r="P90" i="2"/>
  <c r="P92" i="2" s="1"/>
  <c r="Q90" i="2"/>
  <c r="Q92" i="2" s="1"/>
  <c r="R90" i="2"/>
  <c r="R92" i="2" s="1"/>
  <c r="S90" i="2"/>
  <c r="S92" i="2" s="1"/>
  <c r="T90" i="2"/>
  <c r="T92" i="2" s="1"/>
  <c r="U90" i="2"/>
  <c r="U92" i="2" s="1"/>
  <c r="N90" i="2"/>
  <c r="N92" i="2" s="1"/>
  <c r="N88" i="2"/>
  <c r="N89" i="2" s="1"/>
  <c r="O88" i="2"/>
  <c r="O89" i="2" s="1"/>
  <c r="P88" i="2"/>
  <c r="P89" i="2" s="1"/>
  <c r="Q88" i="2"/>
  <c r="Q89" i="2" s="1"/>
  <c r="R88" i="2"/>
  <c r="R89" i="2" s="1"/>
  <c r="S88" i="2"/>
  <c r="S89" i="2" s="1"/>
  <c r="T88" i="2"/>
  <c r="T89" i="2" s="1"/>
  <c r="U88" i="2"/>
  <c r="U89" i="2" s="1"/>
  <c r="G89" i="2"/>
  <c r="J89" i="2"/>
  <c r="F87" i="2"/>
  <c r="G87" i="2"/>
  <c r="I87" i="2"/>
  <c r="J87" i="2"/>
  <c r="L86" i="2"/>
  <c r="T86" i="2" s="1"/>
  <c r="T87" i="2" s="1"/>
  <c r="O86" i="2"/>
  <c r="O87" i="2" s="1"/>
  <c r="P86" i="2"/>
  <c r="P87" i="2" s="1"/>
  <c r="Q86" i="2"/>
  <c r="Q87" i="2" s="1"/>
  <c r="R86" i="2"/>
  <c r="R87" i="2" s="1"/>
  <c r="S86" i="2"/>
  <c r="S87" i="2" s="1"/>
  <c r="U86" i="2"/>
  <c r="N86" i="2"/>
  <c r="N87" i="2" s="1"/>
  <c r="O75" i="2"/>
  <c r="O76" i="2" s="1"/>
  <c r="P75" i="2"/>
  <c r="P76" i="2" s="1"/>
  <c r="Q75" i="2"/>
  <c r="Q76" i="2" s="1"/>
  <c r="R75" i="2"/>
  <c r="R76" i="2" s="1"/>
  <c r="S75" i="2"/>
  <c r="S76" i="2" s="1"/>
  <c r="T75" i="2"/>
  <c r="T76" i="2" s="1"/>
  <c r="U75" i="2"/>
  <c r="U76" i="2" s="1"/>
  <c r="F76" i="2"/>
  <c r="N75" i="2"/>
  <c r="N76" i="2" s="1"/>
  <c r="F73" i="2"/>
  <c r="G73" i="2"/>
  <c r="H73" i="2"/>
  <c r="I73" i="2"/>
  <c r="J73" i="2"/>
  <c r="L73" i="2"/>
  <c r="U54" i="2"/>
  <c r="U56" i="2"/>
  <c r="U58" i="2"/>
  <c r="U60" i="2"/>
  <c r="U62" i="2"/>
  <c r="U64" i="2"/>
  <c r="U66" i="2"/>
  <c r="U68" i="2"/>
  <c r="U70" i="2"/>
  <c r="U72" i="2"/>
  <c r="O72" i="2"/>
  <c r="P72" i="2"/>
  <c r="Q72" i="2"/>
  <c r="R72" i="2"/>
  <c r="S72" i="2"/>
  <c r="T72" i="2"/>
  <c r="O71" i="2"/>
  <c r="P71" i="2"/>
  <c r="Q71" i="2"/>
  <c r="R71" i="2"/>
  <c r="S71" i="2"/>
  <c r="T71" i="2"/>
  <c r="U71" i="2"/>
  <c r="O70" i="2"/>
  <c r="P70" i="2"/>
  <c r="Q70" i="2"/>
  <c r="R70" i="2"/>
  <c r="S70" i="2"/>
  <c r="T70" i="2"/>
  <c r="O69" i="2"/>
  <c r="P69" i="2"/>
  <c r="Q69" i="2"/>
  <c r="R69" i="2"/>
  <c r="S69" i="2"/>
  <c r="T69" i="2"/>
  <c r="U69" i="2"/>
  <c r="N72" i="2"/>
  <c r="N71" i="2"/>
  <c r="N70" i="2"/>
  <c r="N69" i="2"/>
  <c r="O68" i="2"/>
  <c r="P68" i="2"/>
  <c r="Q68" i="2"/>
  <c r="R68" i="2"/>
  <c r="S68" i="2"/>
  <c r="T68" i="2"/>
  <c r="O67" i="2"/>
  <c r="P67" i="2"/>
  <c r="Q67" i="2"/>
  <c r="R67" i="2"/>
  <c r="S67" i="2"/>
  <c r="T67" i="2"/>
  <c r="U67" i="2"/>
  <c r="N68" i="2"/>
  <c r="N67" i="2"/>
  <c r="O66" i="2"/>
  <c r="P66" i="2"/>
  <c r="Q66" i="2"/>
  <c r="R66" i="2"/>
  <c r="S66" i="2"/>
  <c r="T66" i="2"/>
  <c r="N66" i="2"/>
  <c r="O65" i="2"/>
  <c r="P65" i="2"/>
  <c r="Q65" i="2"/>
  <c r="R65" i="2"/>
  <c r="S65" i="2"/>
  <c r="T65" i="2"/>
  <c r="U65" i="2"/>
  <c r="N65" i="2"/>
  <c r="O64" i="2"/>
  <c r="P64" i="2"/>
  <c r="Q64" i="2"/>
  <c r="R64" i="2"/>
  <c r="S64" i="2"/>
  <c r="T64" i="2"/>
  <c r="N64" i="2"/>
  <c r="O63" i="2"/>
  <c r="P63" i="2"/>
  <c r="Q63" i="2"/>
  <c r="R63" i="2"/>
  <c r="S63" i="2"/>
  <c r="T63" i="2"/>
  <c r="U63" i="2"/>
  <c r="N63" i="2"/>
  <c r="O62" i="2"/>
  <c r="P62" i="2"/>
  <c r="Q62" i="2"/>
  <c r="R62" i="2"/>
  <c r="S62" i="2"/>
  <c r="T62" i="2"/>
  <c r="N62" i="2"/>
  <c r="O61" i="2"/>
  <c r="P61" i="2"/>
  <c r="Q61" i="2"/>
  <c r="R61" i="2"/>
  <c r="S61" i="2"/>
  <c r="T61" i="2"/>
  <c r="U61" i="2"/>
  <c r="N61" i="2"/>
  <c r="O60" i="2"/>
  <c r="P60" i="2"/>
  <c r="Q60" i="2"/>
  <c r="R60" i="2"/>
  <c r="S60" i="2"/>
  <c r="T60" i="2"/>
  <c r="N60" i="2"/>
  <c r="O59" i="2"/>
  <c r="P59" i="2"/>
  <c r="Q59" i="2"/>
  <c r="R59" i="2"/>
  <c r="S59" i="2"/>
  <c r="T59" i="2"/>
  <c r="U59" i="2"/>
  <c r="N59" i="2"/>
  <c r="O58" i="2"/>
  <c r="P58" i="2"/>
  <c r="Q58" i="2"/>
  <c r="R58" i="2"/>
  <c r="S58" i="2"/>
  <c r="T58" i="2"/>
  <c r="N58" i="2"/>
  <c r="O57" i="2"/>
  <c r="P57" i="2"/>
  <c r="Q57" i="2"/>
  <c r="R57" i="2"/>
  <c r="S57" i="2"/>
  <c r="T57" i="2"/>
  <c r="U57" i="2"/>
  <c r="N57" i="2"/>
  <c r="O56" i="2"/>
  <c r="P56" i="2"/>
  <c r="Q56" i="2"/>
  <c r="R56" i="2"/>
  <c r="S56" i="2"/>
  <c r="T56" i="2"/>
  <c r="N56" i="2"/>
  <c r="O55" i="2"/>
  <c r="P55" i="2"/>
  <c r="Q55" i="2"/>
  <c r="R55" i="2"/>
  <c r="S55" i="2"/>
  <c r="T55" i="2"/>
  <c r="U55" i="2"/>
  <c r="N55" i="2"/>
  <c r="O54" i="2"/>
  <c r="P54" i="2"/>
  <c r="Q54" i="2"/>
  <c r="R54" i="2"/>
  <c r="S54" i="2"/>
  <c r="T54" i="2"/>
  <c r="N54" i="2"/>
  <c r="O53" i="2"/>
  <c r="P53" i="2"/>
  <c r="Q53" i="2"/>
  <c r="R53" i="2"/>
  <c r="S53" i="2"/>
  <c r="T53" i="2"/>
  <c r="U53" i="2"/>
  <c r="N53" i="2"/>
  <c r="N50" i="2"/>
  <c r="O50" i="2"/>
  <c r="P50" i="2"/>
  <c r="Q50" i="2"/>
  <c r="R50" i="2"/>
  <c r="S50" i="2"/>
  <c r="T50" i="2"/>
  <c r="U50" i="2"/>
  <c r="N51" i="2"/>
  <c r="O51" i="2"/>
  <c r="P51" i="2"/>
  <c r="Q51" i="2"/>
  <c r="R51" i="2"/>
  <c r="S51" i="2"/>
  <c r="T51" i="2"/>
  <c r="U51" i="2"/>
  <c r="N52" i="2"/>
  <c r="O52" i="2"/>
  <c r="P52" i="2"/>
  <c r="Q52" i="2"/>
  <c r="R52" i="2"/>
  <c r="S52" i="2"/>
  <c r="T52" i="2"/>
  <c r="U52" i="2"/>
  <c r="O49" i="2"/>
  <c r="P49" i="2"/>
  <c r="Q49" i="2"/>
  <c r="R49" i="2"/>
  <c r="S49" i="2"/>
  <c r="T49" i="2"/>
  <c r="U49" i="2"/>
  <c r="N49" i="2"/>
  <c r="O36" i="2"/>
  <c r="P36" i="2"/>
  <c r="Q36" i="2"/>
  <c r="R36" i="2"/>
  <c r="S36" i="2"/>
  <c r="T36" i="2"/>
  <c r="U36" i="2"/>
  <c r="N36" i="2"/>
  <c r="O34" i="2"/>
  <c r="P34" i="2"/>
  <c r="Q34" i="2"/>
  <c r="R34" i="2"/>
  <c r="S34" i="2"/>
  <c r="T34" i="2"/>
  <c r="U34" i="2"/>
  <c r="N34" i="2"/>
  <c r="O30" i="2"/>
  <c r="P30" i="2"/>
  <c r="Q30" i="2"/>
  <c r="R30" i="2"/>
  <c r="S30" i="2"/>
  <c r="T30" i="2"/>
  <c r="U30" i="2"/>
  <c r="O31" i="2"/>
  <c r="P31" i="2"/>
  <c r="Q31" i="2"/>
  <c r="R31" i="2"/>
  <c r="S31" i="2"/>
  <c r="T31" i="2"/>
  <c r="U31" i="2"/>
  <c r="O32" i="2"/>
  <c r="P32" i="2"/>
  <c r="Q32" i="2"/>
  <c r="R32" i="2"/>
  <c r="S32" i="2"/>
  <c r="T32" i="2"/>
  <c r="U32" i="2"/>
  <c r="N31" i="2"/>
  <c r="N32" i="2"/>
  <c r="N30" i="2"/>
  <c r="O28" i="2"/>
  <c r="P28" i="2"/>
  <c r="Q28" i="2"/>
  <c r="R28" i="2"/>
  <c r="S28" i="2"/>
  <c r="T28" i="2"/>
  <c r="U28" i="2"/>
  <c r="N28" i="2"/>
  <c r="O27" i="2"/>
  <c r="O29" i="2" s="1"/>
  <c r="P27" i="2"/>
  <c r="P29" i="2" s="1"/>
  <c r="Q27" i="2"/>
  <c r="Q29" i="2" s="1"/>
  <c r="R27" i="2"/>
  <c r="R29" i="2" s="1"/>
  <c r="S27" i="2"/>
  <c r="S29" i="2" s="1"/>
  <c r="T27" i="2"/>
  <c r="T29" i="2" s="1"/>
  <c r="U27" i="2"/>
  <c r="U29" i="2" s="1"/>
  <c r="N27" i="2"/>
  <c r="N29" i="2" s="1"/>
  <c r="F26" i="2"/>
  <c r="G26" i="2"/>
  <c r="H26" i="2"/>
  <c r="I26" i="2"/>
  <c r="J26" i="2"/>
  <c r="L26" i="2"/>
  <c r="O25" i="2"/>
  <c r="O26" i="2" s="1"/>
  <c r="P25" i="2"/>
  <c r="P26" i="2" s="1"/>
  <c r="Q25" i="2"/>
  <c r="Q26" i="2" s="1"/>
  <c r="R25" i="2"/>
  <c r="R26" i="2" s="1"/>
  <c r="S25" i="2"/>
  <c r="S26" i="2" s="1"/>
  <c r="T25" i="2"/>
  <c r="T26" i="2" s="1"/>
  <c r="U25" i="2"/>
  <c r="U26" i="2" s="1"/>
  <c r="N25" i="2"/>
  <c r="N26" i="2" s="1"/>
  <c r="O38" i="1" l="1"/>
  <c r="U38" i="1"/>
  <c r="S38" i="1"/>
  <c r="Q38" i="1"/>
  <c r="X42" i="1"/>
  <c r="X40" i="1"/>
  <c r="N125" i="2"/>
  <c r="T125" i="2"/>
  <c r="R125" i="2"/>
  <c r="P125" i="2"/>
  <c r="N140" i="2"/>
  <c r="O44" i="1"/>
  <c r="N136" i="2"/>
  <c r="N111" i="2"/>
  <c r="X33" i="1"/>
  <c r="X37" i="1"/>
  <c r="V44" i="1"/>
  <c r="T44" i="1"/>
  <c r="R44" i="1"/>
  <c r="P44" i="1"/>
  <c r="U44" i="1"/>
  <c r="S44" i="1"/>
  <c r="S45" i="1" s="1"/>
  <c r="Q44" i="1"/>
  <c r="V38" i="1"/>
  <c r="V45" i="1" s="1"/>
  <c r="T38" i="1"/>
  <c r="R38" i="1"/>
  <c r="R45" i="1" s="1"/>
  <c r="P38" i="1"/>
  <c r="X43" i="1"/>
  <c r="X41" i="1"/>
  <c r="X31" i="1"/>
  <c r="X30" i="1"/>
  <c r="U29" i="1"/>
  <c r="U45" i="1" s="1"/>
  <c r="S29" i="1"/>
  <c r="Q29" i="1"/>
  <c r="Q45" i="1" s="1"/>
  <c r="X32" i="1"/>
  <c r="X39" i="1"/>
  <c r="V29" i="1"/>
  <c r="T29" i="1"/>
  <c r="T45" i="1" s="1"/>
  <c r="R29" i="1"/>
  <c r="P29" i="1"/>
  <c r="P45" i="1" s="1"/>
  <c r="O29" i="1"/>
  <c r="X28" i="1"/>
  <c r="V133" i="2"/>
  <c r="V131" i="2"/>
  <c r="V129" i="2"/>
  <c r="U136" i="2"/>
  <c r="S136" i="2"/>
  <c r="Q136" i="2"/>
  <c r="O136" i="2"/>
  <c r="N37" i="2"/>
  <c r="T37" i="2"/>
  <c r="R37" i="2"/>
  <c r="P37" i="2"/>
  <c r="V102" i="2"/>
  <c r="V108" i="2"/>
  <c r="V106" i="2"/>
  <c r="V104" i="2"/>
  <c r="U125" i="2"/>
  <c r="S125" i="2"/>
  <c r="Q125" i="2"/>
  <c r="O125" i="2"/>
  <c r="V123" i="2"/>
  <c r="V122" i="2"/>
  <c r="V121" i="2"/>
  <c r="V120" i="2"/>
  <c r="V119" i="2"/>
  <c r="V118" i="2"/>
  <c r="V117" i="2"/>
  <c r="V116" i="2"/>
  <c r="V115" i="2"/>
  <c r="V134" i="2"/>
  <c r="V132" i="2"/>
  <c r="V130" i="2"/>
  <c r="V128" i="2"/>
  <c r="U140" i="2"/>
  <c r="S140" i="2"/>
  <c r="Q140" i="2"/>
  <c r="O140" i="2"/>
  <c r="V139" i="2"/>
  <c r="V142" i="2"/>
  <c r="V127" i="2"/>
  <c r="V138" i="2"/>
  <c r="V141" i="2"/>
  <c r="S37" i="2"/>
  <c r="Q37" i="2"/>
  <c r="O37" i="2"/>
  <c r="V97" i="2"/>
  <c r="V98" i="2"/>
  <c r="V101" i="2"/>
  <c r="T111" i="2"/>
  <c r="R111" i="2"/>
  <c r="P111" i="2"/>
  <c r="V35" i="2"/>
  <c r="U111" i="2"/>
  <c r="S111" i="2"/>
  <c r="Q111" i="2"/>
  <c r="O111" i="2"/>
  <c r="V107" i="2"/>
  <c r="V105" i="2"/>
  <c r="V103" i="2"/>
  <c r="V114" i="2"/>
  <c r="V126" i="2"/>
  <c r="U37" i="2"/>
  <c r="V100" i="2"/>
  <c r="X26" i="1"/>
  <c r="X27" i="1"/>
  <c r="V95" i="2"/>
  <c r="V94" i="2"/>
  <c r="L87" i="2"/>
  <c r="V55" i="2"/>
  <c r="V56" i="2"/>
  <c r="V91" i="2"/>
  <c r="V52" i="2"/>
  <c r="V51" i="2"/>
  <c r="V50" i="2"/>
  <c r="V53" i="2"/>
  <c r="V86" i="2"/>
  <c r="V88" i="2"/>
  <c r="V89" i="2"/>
  <c r="V92" i="2"/>
  <c r="N73" i="2"/>
  <c r="V54" i="2"/>
  <c r="V75" i="2"/>
  <c r="V90" i="2"/>
  <c r="U73" i="2"/>
  <c r="S73" i="2"/>
  <c r="Q73" i="2"/>
  <c r="O73" i="2"/>
  <c r="V59" i="2"/>
  <c r="V60" i="2"/>
  <c r="V63" i="2"/>
  <c r="V64" i="2"/>
  <c r="V67" i="2"/>
  <c r="V70" i="2"/>
  <c r="V72" i="2"/>
  <c r="T73" i="2"/>
  <c r="R73" i="2"/>
  <c r="P73" i="2"/>
  <c r="V58" i="2"/>
  <c r="V62" i="2"/>
  <c r="V66" i="2"/>
  <c r="V68" i="2"/>
  <c r="V57" i="2"/>
  <c r="V61" i="2"/>
  <c r="V65" i="2"/>
  <c r="V69" i="2"/>
  <c r="V71" i="2"/>
  <c r="U87" i="2"/>
  <c r="V87" i="2" s="1"/>
  <c r="V49" i="2"/>
  <c r="U33" i="2"/>
  <c r="S33" i="2"/>
  <c r="Q33" i="2"/>
  <c r="O33" i="2"/>
  <c r="V34" i="2"/>
  <c r="V36" i="2"/>
  <c r="V76" i="2"/>
  <c r="V26" i="2"/>
  <c r="V25" i="2"/>
  <c r="N33" i="2"/>
  <c r="V28" i="2"/>
  <c r="T33" i="2"/>
  <c r="R33" i="2"/>
  <c r="P33" i="2"/>
  <c r="V32" i="2"/>
  <c r="V30" i="2"/>
  <c r="V29" i="2"/>
  <c r="V27" i="2"/>
  <c r="V31" i="2"/>
  <c r="O45" i="1" l="1"/>
  <c r="X44" i="1"/>
  <c r="X38" i="1"/>
  <c r="X29" i="1"/>
  <c r="V136" i="2"/>
  <c r="V37" i="2"/>
  <c r="V140" i="2"/>
  <c r="V125" i="2"/>
  <c r="V111" i="2"/>
  <c r="V73" i="2"/>
  <c r="V33" i="2"/>
  <c r="X45" i="1" l="1"/>
  <c r="F29" i="1"/>
  <c r="F45" i="1" s="1"/>
  <c r="G29" i="1"/>
  <c r="G45" i="1" s="1"/>
  <c r="J29" i="1"/>
  <c r="J45" i="1" s="1"/>
  <c r="K29" i="1"/>
  <c r="K45" i="1" s="1"/>
  <c r="L29" i="1"/>
  <c r="L45" i="1" s="1"/>
  <c r="M29" i="1"/>
  <c r="M45" i="1" s="1"/>
  <c r="F85" i="2" l="1"/>
  <c r="G85" i="2"/>
  <c r="H85" i="2"/>
  <c r="I85" i="2"/>
  <c r="J85" i="2"/>
  <c r="L85" i="2"/>
  <c r="U84" i="2"/>
  <c r="O83" i="2"/>
  <c r="P83" i="2"/>
  <c r="Q83" i="2"/>
  <c r="R83" i="2"/>
  <c r="S83" i="2"/>
  <c r="T83" i="2"/>
  <c r="U83" i="2"/>
  <c r="N83" i="2"/>
  <c r="O84" i="2"/>
  <c r="P84" i="2"/>
  <c r="Q84" i="2"/>
  <c r="R84" i="2"/>
  <c r="S84" i="2"/>
  <c r="T84" i="2"/>
  <c r="N84" i="2"/>
  <c r="O77" i="2"/>
  <c r="O78" i="2" s="1"/>
  <c r="P77" i="2"/>
  <c r="P78" i="2" s="1"/>
  <c r="Q77" i="2"/>
  <c r="Q78" i="2" s="1"/>
  <c r="R77" i="2"/>
  <c r="R78" i="2" s="1"/>
  <c r="S77" i="2"/>
  <c r="S78" i="2" s="1"/>
  <c r="T77" i="2"/>
  <c r="T78" i="2" s="1"/>
  <c r="U77" i="2"/>
  <c r="U78" i="2" s="1"/>
  <c r="N77" i="2"/>
  <c r="N45" i="2"/>
  <c r="O45" i="2"/>
  <c r="P45" i="2"/>
  <c r="Q45" i="2"/>
  <c r="R45" i="2"/>
  <c r="S45" i="2"/>
  <c r="T45" i="2"/>
  <c r="U45" i="2"/>
  <c r="N46" i="2"/>
  <c r="O46" i="2"/>
  <c r="P46" i="2"/>
  <c r="Q46" i="2"/>
  <c r="R46" i="2"/>
  <c r="S46" i="2"/>
  <c r="T46" i="2"/>
  <c r="U46" i="2"/>
  <c r="N47" i="2"/>
  <c r="O47" i="2"/>
  <c r="P47" i="2"/>
  <c r="Q47" i="2"/>
  <c r="R47" i="2"/>
  <c r="S47" i="2"/>
  <c r="T47" i="2"/>
  <c r="U47" i="2"/>
  <c r="O44" i="2"/>
  <c r="P44" i="2"/>
  <c r="Q44" i="2"/>
  <c r="R44" i="2"/>
  <c r="S44" i="2"/>
  <c r="T44" i="2"/>
  <c r="U44" i="2"/>
  <c r="N44" i="2"/>
  <c r="F48" i="2"/>
  <c r="G48" i="2"/>
  <c r="H48" i="2"/>
  <c r="I48" i="2"/>
  <c r="J48" i="2"/>
  <c r="L48" i="2"/>
  <c r="F42" i="2"/>
  <c r="G42" i="2"/>
  <c r="H42" i="2"/>
  <c r="I42" i="2"/>
  <c r="J42" i="2"/>
  <c r="L42" i="2"/>
  <c r="U39" i="2"/>
  <c r="N41" i="2"/>
  <c r="O41" i="2"/>
  <c r="P41" i="2"/>
  <c r="Q41" i="2"/>
  <c r="R41" i="2"/>
  <c r="S41" i="2"/>
  <c r="T41" i="2"/>
  <c r="U41" i="2"/>
  <c r="N39" i="2"/>
  <c r="O39" i="2"/>
  <c r="P39" i="2"/>
  <c r="Q39" i="2"/>
  <c r="R39" i="2"/>
  <c r="S39" i="2"/>
  <c r="T39" i="2"/>
  <c r="N40" i="2"/>
  <c r="O40" i="2"/>
  <c r="P40" i="2"/>
  <c r="Q40" i="2"/>
  <c r="R40" i="2"/>
  <c r="S40" i="2"/>
  <c r="T40" i="2"/>
  <c r="U40" i="2"/>
  <c r="O38" i="2"/>
  <c r="P38" i="2"/>
  <c r="Q38" i="2"/>
  <c r="R38" i="2"/>
  <c r="S38" i="2"/>
  <c r="T38" i="2"/>
  <c r="U38" i="2"/>
  <c r="N38" i="2"/>
  <c r="O23" i="2"/>
  <c r="O24" i="2" s="1"/>
  <c r="P23" i="2"/>
  <c r="P24" i="2" s="1"/>
  <c r="Q23" i="2"/>
  <c r="Q24" i="2" s="1"/>
  <c r="R23" i="2"/>
  <c r="R24" i="2" s="1"/>
  <c r="S23" i="2"/>
  <c r="S24" i="2" s="1"/>
  <c r="T23" i="2"/>
  <c r="T24" i="2" s="1"/>
  <c r="U23" i="2"/>
  <c r="U24" i="2" s="1"/>
  <c r="N23" i="2"/>
  <c r="N24" i="2" s="1"/>
  <c r="O20" i="2"/>
  <c r="O22" i="2" s="1"/>
  <c r="P20" i="2"/>
  <c r="P22" i="2" s="1"/>
  <c r="Q20" i="2"/>
  <c r="Q22" i="2" s="1"/>
  <c r="R20" i="2"/>
  <c r="R22" i="2" s="1"/>
  <c r="S20" i="2"/>
  <c r="S22" i="2" s="1"/>
  <c r="T20" i="2"/>
  <c r="T22" i="2" s="1"/>
  <c r="U20" i="2"/>
  <c r="U22" i="2" s="1"/>
  <c r="N20" i="2"/>
  <c r="N85" i="2" l="1"/>
  <c r="T85" i="2"/>
  <c r="R85" i="2"/>
  <c r="P85" i="2"/>
  <c r="V44" i="2"/>
  <c r="V84" i="2"/>
  <c r="V47" i="2"/>
  <c r="V46" i="2"/>
  <c r="V45" i="2"/>
  <c r="U85" i="2"/>
  <c r="S85" i="2"/>
  <c r="Q85" i="2"/>
  <c r="O85" i="2"/>
  <c r="V96" i="2"/>
  <c r="V83" i="2"/>
  <c r="V20" i="2"/>
  <c r="V22" i="2" s="1"/>
  <c r="V24" i="2"/>
  <c r="V38" i="2"/>
  <c r="T42" i="2"/>
  <c r="R42" i="2"/>
  <c r="P42" i="2"/>
  <c r="N48" i="2"/>
  <c r="N74" i="2" s="1"/>
  <c r="T48" i="2"/>
  <c r="T74" i="2" s="1"/>
  <c r="R48" i="2"/>
  <c r="R74" i="2" s="1"/>
  <c r="P48" i="2"/>
  <c r="P74" i="2" s="1"/>
  <c r="V77" i="2"/>
  <c r="V78" i="2" s="1"/>
  <c r="V39" i="2"/>
  <c r="V41" i="2"/>
  <c r="S42" i="2"/>
  <c r="Q42" i="2"/>
  <c r="O42" i="2"/>
  <c r="V40" i="2"/>
  <c r="U48" i="2"/>
  <c r="U74" i="2" s="1"/>
  <c r="S48" i="2"/>
  <c r="S74" i="2" s="1"/>
  <c r="Q48" i="2"/>
  <c r="Q74" i="2" s="1"/>
  <c r="O48" i="2"/>
  <c r="O74" i="2" s="1"/>
  <c r="N78" i="2"/>
  <c r="V23" i="2"/>
  <c r="N22" i="2"/>
  <c r="N42" i="2"/>
  <c r="U42" i="2"/>
  <c r="R112" i="2" l="1"/>
  <c r="U112" i="2"/>
  <c r="N112" i="2"/>
  <c r="O112" i="2"/>
  <c r="S112" i="2"/>
  <c r="P112" i="2"/>
  <c r="T112" i="2"/>
  <c r="Q112" i="2"/>
  <c r="V42" i="2"/>
  <c r="V85" i="2"/>
  <c r="V48" i="2"/>
  <c r="V74" i="2" s="1"/>
  <c r="V112" i="2" l="1"/>
</calcChain>
</file>

<file path=xl/comments1.xml><?xml version="1.0" encoding="utf-8"?>
<comments xmlns="http://schemas.openxmlformats.org/spreadsheetml/2006/main">
  <authors>
    <author>tc={001D0020-008B-4AD4-8030-004F000E00C6}</author>
  </authors>
  <commentList>
    <comment ref="F143"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<sst xmlns="http://schemas.openxmlformats.org/spreadsheetml/2006/main" count="882" uniqueCount="404">
  <si>
    <t>DIRECTIA DE ASISTENTA SOCIALA BRASOV</t>
  </si>
  <si>
    <t>STR.PANSELELOR NR. 23</t>
  </si>
  <si>
    <t xml:space="preserve">                               Ordonator de credite</t>
  </si>
  <si>
    <t xml:space="preserve">CIF 14206842 </t>
  </si>
  <si>
    <t xml:space="preserve">              </t>
  </si>
  <si>
    <t xml:space="preserve">buget </t>
  </si>
  <si>
    <t>68.50.50</t>
  </si>
  <si>
    <t>66.08.50.50</t>
  </si>
  <si>
    <t>68.02.05</t>
  </si>
  <si>
    <t>68.06.01</t>
  </si>
  <si>
    <t>68.06.02</t>
  </si>
  <si>
    <t>68.12.01</t>
  </si>
  <si>
    <t>68.15</t>
  </si>
  <si>
    <t>68.50.50.01</t>
  </si>
  <si>
    <t>68.50.50.02</t>
  </si>
  <si>
    <t>68.04</t>
  </si>
  <si>
    <t>Nr Crt</t>
  </si>
  <si>
    <t xml:space="preserve">RD DE BUGET </t>
  </si>
  <si>
    <t>POZ</t>
  </si>
  <si>
    <t xml:space="preserve">  OBIECTUL  ACHIZITIEI </t>
  </si>
  <si>
    <t>COD CPV</t>
  </si>
  <si>
    <t>VALOARE DSS+SAMUI+PFA</t>
  </si>
  <si>
    <t>VALOARE PFA</t>
  </si>
  <si>
    <t>CENTRU DE RECUPERARE MEDICALĂ</t>
  </si>
  <si>
    <t>VALOARE ASI</t>
  </si>
  <si>
    <t>VALOARE CSRPV</t>
  </si>
  <si>
    <t>VALOARE ASTRA</t>
  </si>
  <si>
    <t>CENTRE DE VIOLENȚĂ DOMESTICĂ</t>
  </si>
  <si>
    <t xml:space="preserve">SF.NICOLAE </t>
  </si>
  <si>
    <t>CANTINA DE AJUTOR SOCIAL</t>
  </si>
  <si>
    <t xml:space="preserve">  DAS / SAMUI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</si>
  <si>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</si>
  <si>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</si>
  <si>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</si>
  <si>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</si>
  <si>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</si>
  <si>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</si>
  <si>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</si>
  <si>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</si>
  <si>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</si>
  <si>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</si>
  <si>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</si>
  <si>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</si>
  <si>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</si>
  <si>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</si>
  <si>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</si>
  <si>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</si>
  <si>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</si>
  <si>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</si>
  <si>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</si>
  <si>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</si>
  <si>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</si>
  <si>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</si>
  <si>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</si>
  <si>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</si>
  <si>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</si>
  <si>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</si>
  <si>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</si>
  <si>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</si>
  <si>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</si>
  <si>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</si>
  <si>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</si>
  <si>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</si>
  <si>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</si>
  <si>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</si>
  <si>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</si>
  <si>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</si>
  <si>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</si>
  <si>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</si>
  <si>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</si>
  <si>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</si>
  <si>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</si>
  <si>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</si>
  <si>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</si>
  <si>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</si>
  <si>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</si>
  <si>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</si>
  <si>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</si>
  <si>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</si>
  <si>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</si>
  <si>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</si>
  <si>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</si>
  <si>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</si>
  <si>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</si>
  <si>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</si>
  <si>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</si>
  <si>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</si>
  <si>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</si>
  <si>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Elaborat</t>
  </si>
  <si>
    <t>Șef Serviciu Contabilitate, Financiar, Buget</t>
  </si>
  <si>
    <t xml:space="preserve">                Șef Birou Achiziții Publice, Aprovizionare</t>
  </si>
  <si>
    <t>Anexa privind achiziţiile directe</t>
  </si>
  <si>
    <t>68.06.03</t>
  </si>
  <si>
    <t>poz</t>
  </si>
  <si>
    <t xml:space="preserve">  OBIECTUL  ACHIZITIEI   DIRECTE</t>
  </si>
  <si>
    <t xml:space="preserve"> </t>
  </si>
  <si>
    <t>VALOARE DSS+SAMUI</t>
  </si>
  <si>
    <t>VALOARE CPFA</t>
  </si>
  <si>
    <t>VALOARE CPV</t>
  </si>
  <si>
    <t>VIOLENȚA DOMESTICĂ</t>
  </si>
  <si>
    <t>CARIEREI 139A</t>
  </si>
  <si>
    <t xml:space="preserve">  DAS / SAMUI</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</si>
  <si>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</si>
  <si>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</si>
  <si>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</si>
  <si>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</si>
  <si>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</si>
  <si>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</si>
  <si>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</si>
  <si>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</si>
  <si>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</si>
  <si>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</si>
  <si>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</si>
  <si>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</si>
  <si>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</si>
  <si>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</si>
  <si>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</si>
  <si>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</si>
  <si>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</si>
  <si>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</si>
  <si>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</si>
  <si>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</si>
  <si>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</si>
  <si>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</si>
  <si>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</si>
  <si>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</si>
  <si>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</si>
  <si>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</si>
  <si>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</si>
  <si>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</si>
  <si>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</si>
  <si>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</si>
  <si>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</si>
  <si>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</si>
  <si>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</si>
  <si>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</si>
  <si>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</si>
  <si>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</si>
  <si>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</si>
  <si>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</si>
  <si>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</si>
  <si>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</si>
  <si>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</si>
  <si>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</si>
  <si>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</si>
  <si>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</si>
  <si>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</si>
  <si>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</si>
  <si>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</si>
  <si>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</si>
  <si>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</si>
  <si>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</si>
  <si>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</si>
  <si>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</si>
  <si>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</si>
  <si>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</si>
  <si>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</si>
  <si>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</si>
  <si>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</si>
  <si>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</si>
  <si>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</si>
  <si>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</si>
  <si>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</si>
  <si>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</si>
  <si>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</si>
  <si>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</si>
  <si>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</si>
  <si>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</si>
  <si>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</si>
  <si>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</si>
  <si>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</si>
  <si>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</si>
  <si>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</si>
  <si>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</si>
  <si>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</si>
  <si>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</si>
  <si>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</si>
  <si>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</si>
  <si>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</si>
  <si>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</si>
  <si>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</si>
  <si>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</si>
  <si>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</si>
  <si>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</si>
  <si>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</si>
  <si>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</si>
  <si>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</si>
  <si>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</si>
  <si>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</si>
  <si>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</si>
  <si>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</si>
  <si>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</si>
  <si>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</si>
  <si>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</si>
  <si>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</si>
  <si>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</si>
  <si>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</si>
  <si>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</si>
  <si>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</si>
  <si>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</si>
  <si>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</si>
  <si>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</si>
  <si>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</si>
  <si>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</si>
  <si>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</si>
  <si>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</si>
  <si>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</si>
  <si>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</si>
  <si>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</si>
  <si>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</si>
  <si>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</si>
  <si>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</si>
  <si>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</si>
  <si>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</si>
  <si>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</si>
  <si>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</si>
  <si>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</si>
  <si>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</si>
  <si>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</si>
  <si>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</si>
  <si>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</si>
  <si>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</si>
  <si>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</si>
  <si>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</si>
  <si>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</si>
  <si>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</si>
  <si>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</si>
  <si>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</si>
  <si>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</si>
  <si>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</si>
  <si>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</si>
  <si>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</si>
  <si>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</si>
  <si>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</si>
  <si>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</si>
  <si>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</si>
  <si>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</si>
  <si>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</si>
  <si>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</si>
  <si>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</si>
  <si>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</si>
  <si>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</si>
  <si>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</si>
  <si>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</si>
  <si>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</si>
  <si>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</si>
  <si>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</si>
  <si>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</si>
  <si>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</si>
  <si>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</si>
  <si>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</si>
  <si>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</si>
  <si>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</si>
  <si>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</si>
  <si>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</si>
  <si>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</si>
  <si>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</si>
  <si>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</si>
  <si>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</si>
  <si>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</si>
  <si>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</si>
  <si>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</si>
  <si>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</si>
  <si>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</si>
  <si>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</si>
  <si>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</si>
  <si>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</si>
  <si>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</si>
  <si>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</si>
  <si>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</si>
  <si>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</si>
  <si>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</si>
  <si>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</si>
  <si>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 xml:space="preserve">Servicii asistență juridică, psihologică pentru victimele violenței domestice </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</si>
  <si>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</si>
  <si>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</si>
  <si>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</si>
  <si>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</si>
  <si>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</si>
  <si>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</si>
  <si>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</si>
  <si>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</si>
  <si>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</si>
  <si>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</si>
  <si>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</si>
  <si>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</si>
  <si>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</si>
  <si>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</si>
  <si>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</si>
  <si>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</si>
  <si>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</si>
  <si>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</si>
  <si>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</si>
  <si>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</si>
  <si>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</si>
  <si>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</si>
  <si>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</si>
  <si>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</si>
  <si>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</si>
  <si>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</si>
  <si>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</si>
  <si>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</si>
  <si>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</si>
  <si>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</si>
  <si>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</si>
  <si>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</si>
  <si>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</si>
  <si>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</si>
  <si>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Șef Birou Achiziții Publice,Aprovizionare</t>
  </si>
  <si>
    <t>Roxana Puchianu</t>
  </si>
  <si>
    <t xml:space="preserve">     Elaborat</t>
  </si>
  <si>
    <t>Dispozitiv medical tip macara pentru ridicarea/mobilizarea beneficiarilor dependenți</t>
  </si>
  <si>
    <t>Poartă acces metalică cu sistem de acces automatizat str.Gladiolelor nr.4</t>
  </si>
  <si>
    <t>CENTRUL DE ZI                              SF. NICOLAE</t>
  </si>
  <si>
    <t>ÎN FORMA INIȚIALĂ</t>
  </si>
  <si>
    <t>Mănuși menaj, ochelari de protecție, mănuși rezistente la uzură, etc</t>
  </si>
  <si>
    <t>Dezinfectanţi pardoseli, suprafețe mobilier, mâini, aparatură medicală</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</si>
  <si>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</si>
  <si>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</si>
  <si>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</si>
  <si>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</si>
  <si>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</si>
  <si>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</si>
  <si>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</si>
  <si>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</si>
  <si>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</si>
  <si>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</si>
  <si>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</si>
  <si>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</si>
  <si>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</si>
  <si>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</si>
  <si>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</si>
  <si>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</si>
  <si>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</si>
  <si>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</si>
  <si>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Asist şi modif programe de salarii, upgrade, transferări date și alte programe, CID/ConectX, contab., upgrade, transfer date și alte programe SICO - FOREXEBUG</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</si>
  <si>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</si>
  <si>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</si>
  <si>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</si>
  <si>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</si>
  <si>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</si>
  <si>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</si>
  <si>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</si>
  <si>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</si>
  <si>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</si>
  <si>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</si>
  <si>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</si>
  <si>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</si>
  <si>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</si>
  <si>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</si>
  <si>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</si>
  <si>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</si>
  <si>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</si>
  <si>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</si>
  <si>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</si>
  <si>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</si>
  <si>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</si>
  <si>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</si>
  <si>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</si>
  <si>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</si>
  <si>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</si>
  <si>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</si>
  <si>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</si>
  <si>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</si>
  <si>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</si>
  <si>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</si>
  <si>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</si>
  <si>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</si>
  <si>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</si>
  <si>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</si>
  <si>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SEPT 2024</t>
  </si>
  <si>
    <t>FEB 2024</t>
  </si>
  <si>
    <t>DEC 2024</t>
  </si>
  <si>
    <t>44221310-1 </t>
  </si>
  <si>
    <t>Contract atribuit în 2023</t>
  </si>
  <si>
    <t>42</t>
  </si>
  <si>
    <t>43</t>
  </si>
  <si>
    <t xml:space="preserve">                                      DIRECTOR GENERAL ADJUNCT</t>
  </si>
  <si>
    <t>DIRECTOR GENERAL</t>
  </si>
  <si>
    <t xml:space="preserve">             Ordonator de credite</t>
  </si>
  <si>
    <t xml:space="preserve">      Mariana Topoliceanu</t>
  </si>
  <si>
    <t xml:space="preserve">                                    Mariana Topoliceanu</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</si>
  <si>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</si>
  <si>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</si>
  <si>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</si>
  <si>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</si>
  <si>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</si>
  <si>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</si>
  <si>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</si>
  <si>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</si>
  <si>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</si>
  <si>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</si>
  <si>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</si>
  <si>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</si>
  <si>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</si>
  <si>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</si>
  <si>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IAN  2024</t>
  </si>
  <si>
    <t xml:space="preserve">Avizat </t>
  </si>
  <si>
    <t>Director General Adjunct</t>
  </si>
  <si>
    <t>Avizat</t>
  </si>
  <si>
    <t>Contract atribuit în anul 2023</t>
  </si>
  <si>
    <t>Documentație avizare ISU sediu Gladiolelor nr. 4</t>
  </si>
  <si>
    <t>45311100-1 45232150-8</t>
  </si>
  <si>
    <t>Nr.51/16439/(R8362)97 din 04.02.2024</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</si>
</sst>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6">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style="medium">
        <color rgb="FF1F1C1B"/>
      </left>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style="thin">
        <color auto="1"/>
      </right>
      <top style="thin">
        <color auto="1"/>
      </top>
      <bottom style="thin">
        <color auto="1"/>
      </bottom>
      <diagonal/>
    </border>
  </borders>
  <cellStyleXfs count="1">
    <xf numFmtId="0" fontId="0" fillId="0" borderId="0"/>
  </cellStyleXfs>
  <cellXfs count="36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1" fillId="0" borderId="2"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center" vertical="center" wrapText="1"/>
    </xf>
    <xf numFmtId="0" fontId="1" fillId="0" borderId="26" xfId="0" applyFont="1" applyBorder="1" applyAlignment="1">
      <alignment horizontal="center" vertical="center"/>
    </xf>
    <xf numFmtId="0" fontId="6" fillId="0" borderId="4" xfId="0" applyFont="1" applyBorder="1" applyAlignment="1">
      <alignment horizontal="center" vertical="center" wrapText="1"/>
    </xf>
    <xf numFmtId="0" fontId="6" fillId="0" borderId="26" xfId="0" applyFont="1" applyBorder="1" applyAlignment="1">
      <alignment horizontal="center" vertical="center" textRotation="90" wrapText="1"/>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8"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9"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30" xfId="0" applyFont="1" applyBorder="1" applyAlignment="1">
      <alignment horizontal="center" vertical="center" textRotation="90"/>
    </xf>
    <xf numFmtId="0" fontId="9" fillId="0" borderId="0" xfId="0" applyFont="1" applyAlignment="1">
      <alignment vertical="center"/>
    </xf>
    <xf numFmtId="0" fontId="6" fillId="0" borderId="18" xfId="0" applyFont="1" applyBorder="1" applyAlignment="1">
      <alignment horizontal="center" vertical="center"/>
    </xf>
    <xf numFmtId="0" fontId="6" fillId="0" borderId="26" xfId="0" applyFont="1" applyBorder="1" applyAlignment="1">
      <alignment vertical="center" wrapText="1"/>
    </xf>
    <xf numFmtId="0" fontId="6" fillId="0" borderId="31"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6" fillId="0" borderId="33"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2"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4" xfId="0" applyFont="1" applyBorder="1" applyAlignment="1">
      <alignment horizontal="center" vertical="center" textRotation="90" wrapText="1"/>
    </xf>
    <xf numFmtId="0" fontId="6" fillId="0" borderId="5" xfId="0" applyFont="1" applyBorder="1" applyAlignment="1">
      <alignment vertical="center" wrapText="1"/>
    </xf>
    <xf numFmtId="49" fontId="6" fillId="0" borderId="23"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0" fontId="6" fillId="0" borderId="35"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textRotation="90"/>
    </xf>
    <xf numFmtId="2" fontId="8" fillId="0" borderId="26" xfId="0" applyNumberFormat="1" applyFont="1" applyBorder="1" applyAlignment="1">
      <alignment horizontal="center" vertical="center"/>
    </xf>
    <xf numFmtId="0" fontId="6" fillId="0" borderId="18" xfId="0" applyFont="1" applyBorder="1" applyAlignment="1">
      <alignment horizontal="center" vertical="center" textRotation="90"/>
    </xf>
    <xf numFmtId="0" fontId="8" fillId="0" borderId="18" xfId="0" applyFont="1" applyBorder="1" applyAlignment="1">
      <alignment horizontal="center" vertical="center"/>
    </xf>
    <xf numFmtId="0" fontId="8" fillId="0" borderId="14"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8" fillId="0" borderId="36"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6" xfId="0" applyFont="1" applyBorder="1" applyAlignment="1">
      <alignmen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2" xfId="0" applyFont="1" applyBorder="1" applyAlignment="1">
      <alignment vertical="center"/>
    </xf>
    <xf numFmtId="0" fontId="6" fillId="0" borderId="23" xfId="0" applyFont="1" applyBorder="1" applyAlignment="1">
      <alignment vertical="center"/>
    </xf>
    <xf numFmtId="0" fontId="6" fillId="0" borderId="18" xfId="0" applyFont="1" applyBorder="1" applyAlignment="1">
      <alignment vertical="center"/>
    </xf>
    <xf numFmtId="0" fontId="6" fillId="0" borderId="34"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6" fillId="0" borderId="41"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4" xfId="0" applyFont="1" applyBorder="1" applyAlignment="1">
      <alignment horizontal="center" vertical="center" textRotation="90" wrapText="1"/>
    </xf>
    <xf numFmtId="0" fontId="15" fillId="0" borderId="21"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6"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2"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8"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3"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18" fillId="0" borderId="4" xfId="0" applyFont="1" applyBorder="1" applyAlignment="1">
      <alignment vertical="center"/>
    </xf>
    <xf numFmtId="0" fontId="7" fillId="0" borderId="0" xfId="0" applyFont="1" applyAlignment="1">
      <alignment horizontal="center" vertical="center" wrapText="1"/>
    </xf>
    <xf numFmtId="0" fontId="16" fillId="0" borderId="4" xfId="0" applyFont="1" applyBorder="1" applyAlignment="1">
      <alignment vertical="center"/>
    </xf>
    <xf numFmtId="0" fontId="16" fillId="0" borderId="0" xfId="0" applyFont="1" applyAlignment="1">
      <alignment vertical="center"/>
    </xf>
    <xf numFmtId="0" fontId="8" fillId="0" borderId="4" xfId="0" applyFont="1" applyBorder="1" applyAlignment="1">
      <alignment vertical="center" wrapText="1"/>
    </xf>
    <xf numFmtId="0" fontId="16"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8" fillId="0" borderId="7" xfId="0" applyFont="1" applyBorder="1" applyAlignment="1">
      <alignment horizontal="center" vertical="center"/>
    </xf>
    <xf numFmtId="0" fontId="13" fillId="0" borderId="44"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applyAlignment="1">
      <alignment horizontal="center"/>
    </xf>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9" xfId="0" applyFont="1" applyBorder="1" applyAlignment="1">
      <alignment horizontal="center" vertical="center" textRotation="90" wrapText="1"/>
    </xf>
    <xf numFmtId="0" fontId="8" fillId="0" borderId="40" xfId="0" applyFont="1" applyBorder="1" applyAlignment="1">
      <alignment horizontal="center" vertical="center" textRotation="90" wrapText="1"/>
    </xf>
    <xf numFmtId="0" fontId="6"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center" vertical="center"/>
    </xf>
    <xf numFmtId="0" fontId="8" fillId="0" borderId="18"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1" xfId="0" applyNumberFormat="1" applyFont="1" applyBorder="1" applyAlignment="1">
      <alignment horizontal="center" vertical="center"/>
    </xf>
    <xf numFmtId="0" fontId="6" fillId="0" borderId="5" xfId="0" applyFont="1" applyBorder="1" applyAlignment="1">
      <alignment horizontal="center" vertical="center" wrapText="1"/>
    </xf>
    <xf numFmtId="0" fontId="8" fillId="0" borderId="0" xfId="0" applyFont="1" applyAlignment="1">
      <alignment horizontal="center" vertical="center" wrapText="1"/>
    </xf>
    <xf numFmtId="49" fontId="6" fillId="0" borderId="33"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18"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0" xfId="0" applyFont="1" applyAlignment="1">
      <alignment horizontal="center" vertical="center"/>
    </xf>
    <xf numFmtId="2" fontId="6" fillId="0" borderId="26"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xf>
    <xf numFmtId="0" fontId="6" fillId="0" borderId="0" xfId="0" applyFont="1" applyAlignment="1">
      <alignment horizontal="center" vertical="center" wrapText="1"/>
    </xf>
    <xf numFmtId="0" fontId="6" fillId="0" borderId="7"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wrapText="1"/>
    </xf>
    <xf numFmtId="2" fontId="6" fillId="0" borderId="26"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1"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4"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8"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6" fillId="0" borderId="7"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6"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4" xfId="0" applyFont="1" applyFill="1" applyBorder="1" applyAlignment="1">
      <alignment horizontal="center" vertical="center"/>
    </xf>
    <xf numFmtId="0" fontId="6" fillId="3" borderId="4" xfId="0" applyFont="1" applyFill="1" applyBorder="1" applyAlignment="1">
      <alignment vertical="center" wrapText="1"/>
    </xf>
    <xf numFmtId="0" fontId="18" fillId="3" borderId="18"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4" xfId="0" applyFont="1" applyFill="1" applyBorder="1"/>
    <xf numFmtId="0" fontId="8" fillId="3" borderId="5" xfId="0" applyFont="1" applyFill="1" applyBorder="1" applyAlignment="1">
      <alignment horizontal="center" vertical="center"/>
    </xf>
    <xf numFmtId="0" fontId="17" fillId="3" borderId="45"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xf>
    <xf numFmtId="49" fontId="6" fillId="0" borderId="3" xfId="0" applyNumberFormat="1" applyFont="1" applyBorder="1" applyAlignment="1">
      <alignment horizontal="center" vertical="center" wrapText="1"/>
    </xf>
    <xf numFmtId="49" fontId="6" fillId="0" borderId="26"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6" fillId="0" borderId="6"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25" xfId="0" applyFont="1" applyBorder="1" applyAlignment="1">
      <alignment horizontal="center" vertical="center" textRotation="90" wrapText="1"/>
    </xf>
    <xf numFmtId="0" fontId="6" fillId="0" borderId="0" xfId="0" applyFont="1" applyAlignment="1">
      <alignment horizontal="center" vertical="center"/>
    </xf>
    <xf numFmtId="2" fontId="6" fillId="0" borderId="3"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0" fontId="6" fillId="0" borderId="0" xfId="0" applyFont="1" applyAlignment="1">
      <alignment horizontal="center" vertical="center" wrapText="1"/>
    </xf>
    <xf numFmtId="0" fontId="14" fillId="0" borderId="0" xfId="0" applyFont="1"/>
    <xf numFmtId="0" fontId="8" fillId="0" borderId="0" xfId="0" applyFont="1"/>
    <xf numFmtId="0" fontId="6" fillId="0" borderId="29" xfId="0" applyFont="1" applyBorder="1" applyAlignment="1">
      <alignment horizontal="center" vertical="center" wrapText="1"/>
    </xf>
    <xf numFmtId="0" fontId="6" fillId="0" borderId="7" xfId="0" applyFont="1" applyBorder="1" applyAlignment="1">
      <alignment horizontal="center" vertical="center"/>
    </xf>
    <xf numFmtId="0" fontId="6" fillId="0" borderId="18" xfId="0" applyFont="1" applyBorder="1" applyAlignment="1">
      <alignment horizontal="center" vertical="center"/>
    </xf>
    <xf numFmtId="0" fontId="5" fillId="0" borderId="0" xfId="0" applyFont="1" applyAlignment="1">
      <alignment horizontal="center" vertical="center" wrapText="1"/>
    </xf>
    <xf numFmtId="0" fontId="6" fillId="0" borderId="35" xfId="0" applyFont="1" applyBorder="1" applyAlignment="1">
      <alignment horizontal="center" vertical="center"/>
    </xf>
    <xf numFmtId="0" fontId="6" fillId="0" borderId="29" xfId="0" applyFont="1" applyBorder="1" applyAlignment="1">
      <alignment horizontal="center" vertical="center" textRotation="90"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9" xfId="0" applyFont="1" applyBorder="1" applyAlignment="1">
      <alignment horizontal="center" vertical="center" textRotation="90" wrapText="1"/>
    </xf>
    <xf numFmtId="0" fontId="15" fillId="0" borderId="18"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9" xfId="0" applyNumberFormat="1" applyFont="1" applyBorder="1" applyAlignment="1">
      <alignment horizontal="center" vertical="center" textRotation="90" wrapText="1"/>
    </xf>
    <xf numFmtId="49" fontId="7" fillId="0" borderId="18" xfId="0" applyNumberFormat="1"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8" xfId="0" applyFont="1" applyBorder="1" applyAlignment="1">
      <alignment horizontal="left"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7" xfId="0" applyFont="1" applyBorder="1" applyAlignment="1">
      <alignment horizontal="center" vertical="center"/>
    </xf>
    <xf numFmtId="0" fontId="8" fillId="0" borderId="18" xfId="0" applyFont="1" applyBorder="1" applyAlignment="1">
      <alignment horizontal="center" vertical="center"/>
    </xf>
    <xf numFmtId="2" fontId="8" fillId="0" borderId="7" xfId="0" applyNumberFormat="1" applyFont="1" applyBorder="1" applyAlignment="1">
      <alignment horizontal="center" vertical="center"/>
    </xf>
    <xf numFmtId="2" fontId="8" fillId="0" borderId="18"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17" fillId="0" borderId="21"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6"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8" xfId="0" applyNumberFormat="1" applyFont="1" applyBorder="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12"/>
  <sheetViews>
    <sheetView tabSelected="1" zoomScale="84" workbookViewId="0">
      <selection activeCell="B5" sqref="B5:E5"/>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0.140625" style="8" hidden="1" customWidth="1"/>
    <col min="15" max="15" width="18.5703125" style="7" customWidth="1"/>
    <col min="16" max="16" width="0.140625" style="7" customWidth="1"/>
    <col min="17" max="17" width="19" style="7" customWidth="1"/>
    <col min="18" max="18" width="19" style="2" hidden="1" customWidth="1"/>
    <col min="19" max="19" width="19" style="2" customWidth="1"/>
    <col min="20" max="22" width="19.28515625" style="2" customWidth="1"/>
    <col min="23" max="23" width="19" style="2" hidden="1" customWidth="1"/>
    <col min="24" max="24" width="18.28515625" style="7" customWidth="1"/>
    <col min="25" max="25" width="11.85546875" style="7" customWidth="1"/>
    <col min="26" max="26" width="16.42578125" style="7" customWidth="1"/>
    <col min="27" max="27" width="12" style="7" customWidth="1"/>
    <col min="28" max="28" width="11.85546875" style="7" customWidth="1"/>
    <col min="29" max="29" width="13.28515625" style="7" customWidth="1"/>
    <col min="30" max="30" width="13.42578125" style="7" customWidth="1"/>
    <col min="31" max="257" width="9.140625" style="7" customWidth="1"/>
  </cols>
  <sheetData>
    <row r="1" spans="1:32" ht="3.75" customHeight="1" x14ac:dyDescent="0.2"/>
    <row r="2" spans="1:32" ht="15" customHeight="1" x14ac:dyDescent="0.2">
      <c r="B2" s="296" t="s">
        <v>0</v>
      </c>
      <c r="C2" s="296"/>
      <c r="D2" s="296"/>
      <c r="E2" s="296"/>
      <c r="F2" s="296"/>
      <c r="G2" s="296"/>
      <c r="H2" s="296"/>
      <c r="I2" s="296"/>
      <c r="J2" s="296"/>
      <c r="K2" s="296"/>
      <c r="L2" s="296"/>
      <c r="M2" s="296"/>
      <c r="N2" s="296"/>
      <c r="O2" s="296"/>
    </row>
    <row r="3" spans="1:32" ht="14.25" customHeight="1" x14ac:dyDescent="0.2">
      <c r="B3" s="296" t="s">
        <v>1</v>
      </c>
      <c r="C3" s="296"/>
      <c r="D3" s="296"/>
      <c r="E3" s="296"/>
      <c r="F3" s="14"/>
      <c r="G3" s="14"/>
      <c r="H3" s="14"/>
      <c r="I3" s="15"/>
      <c r="J3" s="15"/>
      <c r="K3" s="2"/>
      <c r="L3" s="2"/>
      <c r="M3" s="2"/>
      <c r="N3" s="15"/>
      <c r="O3" s="15"/>
    </row>
    <row r="4" spans="1:32" ht="17.25" customHeight="1" x14ac:dyDescent="0.2">
      <c r="A4" s="9"/>
      <c r="B4" s="296" t="s">
        <v>3</v>
      </c>
      <c r="C4" s="296"/>
      <c r="D4" s="296"/>
      <c r="E4" s="296"/>
      <c r="F4" s="4"/>
      <c r="G4" s="4"/>
      <c r="H4" s="4"/>
      <c r="I4" s="15"/>
      <c r="J4" s="15"/>
      <c r="K4" s="2"/>
      <c r="L4" s="2"/>
      <c r="M4" s="2"/>
      <c r="N4" s="15"/>
      <c r="O4" s="15"/>
    </row>
    <row r="5" spans="1:32" ht="17.25" customHeight="1" x14ac:dyDescent="0.2">
      <c r="A5" s="9"/>
      <c r="B5" s="366" t="s">
        <v>403</v>
      </c>
      <c r="C5" s="366"/>
      <c r="D5" s="366"/>
      <c r="E5" s="366"/>
      <c r="F5" s="4"/>
      <c r="G5" s="4"/>
      <c r="H5" s="4"/>
      <c r="I5" s="15"/>
      <c r="J5" s="15"/>
      <c r="K5" s="271"/>
      <c r="L5" s="271"/>
      <c r="M5" s="271"/>
      <c r="N5" s="15"/>
      <c r="O5" s="15"/>
      <c r="R5" s="271"/>
      <c r="S5" s="271"/>
      <c r="T5" s="271"/>
      <c r="U5" s="271"/>
      <c r="V5" s="271"/>
      <c r="W5" s="271"/>
    </row>
    <row r="6" spans="1:32" ht="17.25" customHeight="1" x14ac:dyDescent="0.2">
      <c r="A6" s="9"/>
      <c r="B6" s="270"/>
      <c r="C6" s="270"/>
      <c r="D6" s="270"/>
      <c r="E6" s="270"/>
      <c r="F6" s="4"/>
      <c r="G6" s="4"/>
      <c r="H6" s="4"/>
      <c r="I6" s="15"/>
      <c r="J6" s="15"/>
      <c r="K6" s="271"/>
      <c r="L6" s="271"/>
      <c r="M6" s="271"/>
      <c r="N6" s="15"/>
      <c r="O6" s="15"/>
      <c r="R6" s="271"/>
      <c r="S6" s="271"/>
      <c r="T6" s="271"/>
      <c r="U6" s="271"/>
      <c r="V6" s="271"/>
      <c r="W6" s="271"/>
    </row>
    <row r="7" spans="1:32" ht="15" customHeight="1" x14ac:dyDescent="0.2">
      <c r="A7" s="10"/>
      <c r="P7" s="12"/>
      <c r="Q7" s="12"/>
      <c r="W7" s="291"/>
      <c r="X7" s="291"/>
      <c r="Y7" s="291"/>
      <c r="Z7" s="10"/>
      <c r="AA7" s="13"/>
      <c r="AB7" s="13"/>
      <c r="AC7" s="13"/>
      <c r="AD7" s="13"/>
      <c r="AE7" s="13"/>
      <c r="AF7" s="13"/>
    </row>
    <row r="8" spans="1:32" ht="15" customHeight="1" x14ac:dyDescent="0.2">
      <c r="A8" s="10"/>
      <c r="P8" s="15"/>
      <c r="Q8" s="15"/>
      <c r="W8" s="291"/>
      <c r="X8" s="291"/>
      <c r="Y8" s="291"/>
      <c r="Z8" s="13"/>
      <c r="AA8" s="291" t="s">
        <v>379</v>
      </c>
      <c r="AB8" s="291"/>
      <c r="AC8" s="291"/>
      <c r="AD8" s="13"/>
      <c r="AE8" s="13"/>
      <c r="AF8" s="122"/>
    </row>
    <row r="9" spans="1:32" ht="18" customHeight="1" x14ac:dyDescent="0.2">
      <c r="A9" s="10"/>
      <c r="P9" s="15"/>
      <c r="Q9" s="15"/>
      <c r="W9" s="13"/>
      <c r="X9" s="13"/>
      <c r="Y9" s="13"/>
      <c r="Z9" s="13" t="s">
        <v>377</v>
      </c>
      <c r="AA9" s="291" t="s">
        <v>378</v>
      </c>
      <c r="AB9" s="291"/>
      <c r="AC9" s="291"/>
      <c r="AD9" s="291"/>
      <c r="AE9" s="13"/>
      <c r="AF9" s="122"/>
    </row>
    <row r="10" spans="1:32" ht="18.75" x14ac:dyDescent="0.2">
      <c r="A10" s="10"/>
      <c r="B10" s="10"/>
      <c r="C10" s="10"/>
      <c r="D10" s="11"/>
      <c r="E10" s="11"/>
      <c r="F10" s="4"/>
      <c r="G10" s="4"/>
      <c r="H10" s="4"/>
      <c r="I10" s="15"/>
      <c r="J10" s="15"/>
      <c r="K10" s="2"/>
      <c r="L10" s="2"/>
      <c r="M10" s="2"/>
      <c r="N10" s="15"/>
      <c r="O10" s="15"/>
      <c r="P10" s="15"/>
      <c r="Q10" s="15"/>
      <c r="W10" s="13" t="s">
        <v>4</v>
      </c>
      <c r="X10" s="13"/>
      <c r="Y10" s="13"/>
      <c r="Z10" s="291" t="s">
        <v>380</v>
      </c>
      <c r="AA10" s="291"/>
      <c r="AB10" s="291"/>
      <c r="AC10" s="291"/>
      <c r="AD10" s="291"/>
      <c r="AE10" s="291"/>
      <c r="AF10" s="122"/>
    </row>
    <row r="11" spans="1:32" ht="18.75" x14ac:dyDescent="0.2">
      <c r="A11" s="269"/>
      <c r="B11" s="269"/>
      <c r="C11" s="269"/>
      <c r="D11" s="11"/>
      <c r="E11" s="11"/>
      <c r="F11" s="4"/>
      <c r="G11" s="4"/>
      <c r="H11" s="4"/>
      <c r="I11" s="15"/>
      <c r="J11" s="15"/>
      <c r="K11" s="271"/>
      <c r="L11" s="271"/>
      <c r="M11" s="271"/>
      <c r="N11" s="15"/>
      <c r="O11" s="15"/>
      <c r="P11" s="15"/>
      <c r="Q11" s="15"/>
      <c r="R11" s="271"/>
      <c r="S11" s="271"/>
      <c r="T11" s="271"/>
      <c r="U11" s="271"/>
      <c r="V11" s="271"/>
      <c r="W11" s="13"/>
      <c r="X11" s="13"/>
      <c r="Y11" s="13"/>
      <c r="Z11" s="269"/>
      <c r="AA11" s="269"/>
      <c r="AB11" s="269"/>
      <c r="AC11" s="269"/>
      <c r="AD11" s="269"/>
      <c r="AE11" s="269"/>
      <c r="AF11" s="122"/>
    </row>
    <row r="12" spans="1:32" ht="18.75" x14ac:dyDescent="0.2">
      <c r="A12" s="2"/>
      <c r="B12" s="2"/>
      <c r="D12" s="4"/>
      <c r="E12" s="16"/>
      <c r="F12" s="4"/>
      <c r="G12" s="4"/>
      <c r="H12" s="4"/>
      <c r="I12" s="15"/>
      <c r="J12" s="15"/>
      <c r="K12" s="2"/>
      <c r="L12" s="2"/>
      <c r="M12" s="2"/>
      <c r="N12" s="15"/>
      <c r="O12" s="15"/>
      <c r="P12" s="15"/>
      <c r="Q12" s="15"/>
      <c r="W12" s="10"/>
      <c r="X12" s="17"/>
      <c r="Y12" s="17"/>
      <c r="Z12" s="17"/>
      <c r="AA12" s="13"/>
      <c r="AB12" s="13"/>
      <c r="AC12" s="13"/>
      <c r="AD12" s="13"/>
      <c r="AE12" s="13"/>
      <c r="AF12" s="18"/>
    </row>
    <row r="13" spans="1:32" ht="20.25" x14ac:dyDescent="0.2">
      <c r="A13" s="2"/>
      <c r="B13" s="2"/>
      <c r="C13" s="297" t="s">
        <v>333</v>
      </c>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15"/>
    </row>
    <row r="14" spans="1:32" ht="18.600000000000001" customHeight="1" x14ac:dyDescent="0.2">
      <c r="A14" s="2"/>
      <c r="B14" s="2"/>
      <c r="D14" s="14"/>
      <c r="F14" s="6"/>
      <c r="I14" s="15"/>
      <c r="J14" s="15"/>
      <c r="K14" s="2"/>
      <c r="L14" s="2"/>
      <c r="M14" s="2"/>
      <c r="N14" s="15"/>
      <c r="O14" s="15"/>
      <c r="P14" s="15"/>
      <c r="Q14" s="15"/>
      <c r="S14" s="297" t="s">
        <v>314</v>
      </c>
      <c r="T14" s="297"/>
      <c r="U14" s="297"/>
      <c r="V14" s="297"/>
      <c r="W14" s="19"/>
      <c r="X14" s="15"/>
      <c r="Y14" s="15"/>
      <c r="Z14" s="15"/>
      <c r="AA14" s="15"/>
      <c r="AB14" s="15"/>
      <c r="AC14" s="15"/>
      <c r="AD14" s="15"/>
      <c r="AE14" s="15"/>
    </row>
    <row r="15" spans="1:32" ht="10.5" customHeight="1" x14ac:dyDescent="0.2">
      <c r="A15" s="2"/>
      <c r="B15" s="2"/>
      <c r="D15" s="2"/>
      <c r="F15" s="2"/>
      <c r="G15" s="2"/>
      <c r="H15" s="2"/>
      <c r="I15" s="2"/>
      <c r="J15" s="2"/>
      <c r="K15" s="2"/>
      <c r="L15" s="2"/>
      <c r="M15" s="2"/>
      <c r="N15" s="2"/>
      <c r="O15" s="2"/>
      <c r="P15" s="2"/>
      <c r="Q15" s="2"/>
      <c r="X15" s="15"/>
      <c r="Y15" s="15"/>
      <c r="Z15" s="15"/>
      <c r="AA15" s="15"/>
      <c r="AB15" s="15"/>
      <c r="AC15" s="15"/>
      <c r="AD15" s="15"/>
      <c r="AE15" s="15"/>
    </row>
    <row r="16" spans="1:32" ht="10.5" customHeight="1" x14ac:dyDescent="0.2">
      <c r="A16" s="271"/>
      <c r="B16" s="271"/>
      <c r="C16" s="271"/>
      <c r="D16" s="271"/>
      <c r="F16" s="271"/>
      <c r="G16" s="271"/>
      <c r="H16" s="271"/>
      <c r="I16" s="271"/>
      <c r="J16" s="271"/>
      <c r="K16" s="271"/>
      <c r="L16" s="271"/>
      <c r="M16" s="271"/>
      <c r="N16" s="271"/>
      <c r="O16" s="271"/>
      <c r="P16" s="271"/>
      <c r="Q16" s="271"/>
      <c r="R16" s="271"/>
      <c r="S16" s="271"/>
      <c r="T16" s="271"/>
      <c r="U16" s="271"/>
      <c r="V16" s="271"/>
      <c r="W16" s="271"/>
      <c r="X16" s="15"/>
      <c r="Y16" s="15"/>
      <c r="Z16" s="15"/>
      <c r="AA16" s="15"/>
      <c r="AB16" s="15"/>
      <c r="AC16" s="15"/>
      <c r="AD16" s="15"/>
      <c r="AE16" s="15"/>
    </row>
    <row r="17" spans="1:257" ht="10.5" customHeight="1" x14ac:dyDescent="0.2">
      <c r="A17" s="271"/>
      <c r="B17" s="271"/>
      <c r="C17" s="271"/>
      <c r="D17" s="271"/>
      <c r="F17" s="271"/>
      <c r="G17" s="271"/>
      <c r="H17" s="271"/>
      <c r="I17" s="271"/>
      <c r="J17" s="271"/>
      <c r="K17" s="271"/>
      <c r="L17" s="271"/>
      <c r="M17" s="271"/>
      <c r="N17" s="271"/>
      <c r="O17" s="271"/>
      <c r="P17" s="271"/>
      <c r="Q17" s="271"/>
      <c r="R17" s="271"/>
      <c r="S17" s="271"/>
      <c r="T17" s="271"/>
      <c r="U17" s="271"/>
      <c r="V17" s="271"/>
      <c r="W17" s="271"/>
      <c r="X17" s="15"/>
      <c r="Y17" s="15"/>
      <c r="Z17" s="15"/>
      <c r="AA17" s="15"/>
      <c r="AB17" s="15"/>
      <c r="AC17" s="15"/>
      <c r="AD17" s="15"/>
      <c r="AE17" s="15"/>
    </row>
    <row r="18" spans="1:257" ht="15" customHeight="1" x14ac:dyDescent="0.2">
      <c r="A18" s="2"/>
      <c r="B18" s="2"/>
      <c r="D18" s="2"/>
      <c r="F18" s="2"/>
      <c r="G18" s="2"/>
      <c r="H18" s="2"/>
      <c r="I18" s="2"/>
      <c r="J18" s="2"/>
      <c r="K18" s="2"/>
      <c r="L18" s="2"/>
      <c r="M18" s="2"/>
      <c r="N18" s="2"/>
      <c r="O18" s="2"/>
      <c r="P18" s="2"/>
      <c r="Q18" s="2"/>
      <c r="S18" s="6"/>
      <c r="X18" s="15"/>
      <c r="Y18" s="15"/>
      <c r="Z18" s="15"/>
      <c r="AA18" s="15"/>
      <c r="AB18" s="15"/>
      <c r="AC18" s="15"/>
      <c r="AD18" s="15"/>
      <c r="AE18" s="15"/>
    </row>
    <row r="19" spans="1:257" ht="17.25" customHeight="1" x14ac:dyDescent="0.2">
      <c r="A19" s="2"/>
      <c r="B19" s="205"/>
      <c r="C19" s="207"/>
      <c r="D19" s="20"/>
      <c r="F19" s="6"/>
      <c r="I19" s="15"/>
      <c r="J19" s="15"/>
      <c r="K19" s="2"/>
      <c r="L19" s="2"/>
      <c r="M19" s="2"/>
      <c r="N19" s="15"/>
      <c r="O19" s="15"/>
      <c r="P19" s="15"/>
      <c r="Q19" s="15"/>
      <c r="X19" s="15"/>
      <c r="Y19" s="15"/>
      <c r="Z19" s="15"/>
      <c r="AA19" s="15"/>
      <c r="AB19" s="15"/>
      <c r="AC19" s="15"/>
      <c r="AD19" s="15"/>
      <c r="AE19" s="15"/>
    </row>
    <row r="20" spans="1:257" ht="12.75" customHeight="1" x14ac:dyDescent="0.2">
      <c r="A20" s="2"/>
      <c r="B20" s="21"/>
      <c r="C20" s="21"/>
      <c r="D20" s="21"/>
      <c r="F20" s="6"/>
      <c r="I20" s="15"/>
      <c r="J20" s="15"/>
      <c r="K20" s="2"/>
      <c r="L20" s="2"/>
      <c r="M20" s="2"/>
      <c r="N20" s="15"/>
      <c r="O20" s="15"/>
      <c r="P20" s="15"/>
      <c r="Q20" s="15"/>
      <c r="X20" s="15"/>
      <c r="Y20" s="15"/>
      <c r="Z20" s="15"/>
      <c r="AA20" s="15"/>
      <c r="AB20" s="15"/>
      <c r="AC20" s="15"/>
      <c r="AD20" s="15"/>
      <c r="AE20" s="15"/>
    </row>
    <row r="21" spans="1:257" ht="10.5" customHeight="1" x14ac:dyDescent="0.2">
      <c r="A21" s="2"/>
      <c r="B21" s="2"/>
      <c r="C21" s="21"/>
      <c r="D21" s="2"/>
      <c r="F21" s="6"/>
      <c r="I21" s="15"/>
      <c r="J21" s="15"/>
      <c r="K21" s="2"/>
      <c r="L21" s="2"/>
      <c r="M21" s="2"/>
      <c r="N21" s="15"/>
      <c r="O21" s="15"/>
      <c r="P21" s="15"/>
      <c r="Q21" s="15"/>
      <c r="X21" s="15"/>
      <c r="Y21" s="15"/>
      <c r="Z21" s="15"/>
      <c r="AA21" s="15"/>
      <c r="AB21" s="15"/>
      <c r="AC21" s="15"/>
      <c r="AD21" s="15"/>
      <c r="AE21" s="15"/>
    </row>
    <row r="22" spans="1:257" ht="33" customHeight="1" x14ac:dyDescent="0.2">
      <c r="A22" s="2"/>
      <c r="B22" s="2"/>
      <c r="D22" s="14"/>
      <c r="E22" s="22" t="s">
        <v>5</v>
      </c>
      <c r="F22" s="23" t="s">
        <v>6</v>
      </c>
      <c r="G22" s="24" t="s">
        <v>7</v>
      </c>
      <c r="H22" s="24" t="s">
        <v>7</v>
      </c>
      <c r="I22" s="25" t="s">
        <v>8</v>
      </c>
      <c r="J22" s="26">
        <v>68.040000000000006</v>
      </c>
      <c r="K22" s="27" t="s">
        <v>9</v>
      </c>
      <c r="L22" s="27" t="s">
        <v>10</v>
      </c>
      <c r="M22" s="27" t="s">
        <v>11</v>
      </c>
      <c r="N22" s="27" t="s">
        <v>12</v>
      </c>
      <c r="O22" s="26" t="s">
        <v>13</v>
      </c>
      <c r="P22" s="28" t="s">
        <v>14</v>
      </c>
      <c r="Q22" s="28" t="s">
        <v>7</v>
      </c>
      <c r="R22" s="26" t="s">
        <v>8</v>
      </c>
      <c r="S22" s="22" t="s">
        <v>15</v>
      </c>
      <c r="T22" s="29" t="s">
        <v>9</v>
      </c>
      <c r="U22" s="27" t="s">
        <v>10</v>
      </c>
      <c r="V22" s="27" t="s">
        <v>11</v>
      </c>
      <c r="W22" s="30" t="s">
        <v>12</v>
      </c>
      <c r="X22" s="31"/>
      <c r="Y22" s="32"/>
      <c r="Z22" s="32"/>
      <c r="AA22" s="298"/>
      <c r="AB22" s="298"/>
      <c r="AC22" s="15"/>
      <c r="AD22" s="15"/>
      <c r="AE22" s="15"/>
      <c r="AG22" s="3"/>
      <c r="AH22" s="3"/>
    </row>
    <row r="23" spans="1:257" s="1" customFormat="1" ht="108" customHeight="1" x14ac:dyDescent="0.2">
      <c r="A23" s="304" t="s">
        <v>16</v>
      </c>
      <c r="B23" s="306" t="s">
        <v>17</v>
      </c>
      <c r="C23" s="308" t="s">
        <v>18</v>
      </c>
      <c r="D23" s="308" t="s">
        <v>19</v>
      </c>
      <c r="E23" s="34" t="s">
        <v>20</v>
      </c>
      <c r="F23" s="35" t="s">
        <v>21</v>
      </c>
      <c r="G23" s="36" t="s">
        <v>22</v>
      </c>
      <c r="H23" s="36" t="s">
        <v>23</v>
      </c>
      <c r="I23" s="37" t="s">
        <v>24</v>
      </c>
      <c r="J23" s="37" t="s">
        <v>25</v>
      </c>
      <c r="K23" s="37" t="s">
        <v>26</v>
      </c>
      <c r="L23" s="36" t="s">
        <v>27</v>
      </c>
      <c r="M23" s="36" t="s">
        <v>28</v>
      </c>
      <c r="N23" s="38" t="s">
        <v>29</v>
      </c>
      <c r="O23" s="39" t="s">
        <v>30</v>
      </c>
      <c r="P23" s="39" t="s">
        <v>31</v>
      </c>
      <c r="Q23" s="39" t="s">
        <v>32</v>
      </c>
      <c r="R23" s="39" t="s">
        <v>33</v>
      </c>
      <c r="S23" s="39" t="s">
        <v>34</v>
      </c>
      <c r="T23" s="39" t="s">
        <v>35</v>
      </c>
      <c r="U23" s="40" t="s">
        <v>36</v>
      </c>
      <c r="V23" s="36" t="s">
        <v>37</v>
      </c>
      <c r="W23" s="39" t="s">
        <v>29</v>
      </c>
      <c r="X23" s="41" t="s">
        <v>38</v>
      </c>
      <c r="Y23" s="310" t="s">
        <v>39</v>
      </c>
      <c r="Z23" s="299" t="s">
        <v>40</v>
      </c>
      <c r="AA23" s="300" t="s">
        <v>41</v>
      </c>
      <c r="AB23" s="302" t="s">
        <v>42</v>
      </c>
      <c r="AC23" s="312" t="s">
        <v>43</v>
      </c>
      <c r="AD23" s="312" t="s">
        <v>44</v>
      </c>
      <c r="AE23" s="2"/>
    </row>
    <row r="24" spans="1:257" s="1" customFormat="1" ht="113.25" customHeight="1" x14ac:dyDescent="0.2">
      <c r="A24" s="305"/>
      <c r="B24" s="307"/>
      <c r="C24" s="309"/>
      <c r="D24" s="309"/>
      <c r="E24" s="43"/>
      <c r="F24" s="44" t="s">
        <v>45</v>
      </c>
      <c r="G24" s="45" t="s">
        <v>45</v>
      </c>
      <c r="H24" s="45" t="s">
        <v>45</v>
      </c>
      <c r="I24" s="45" t="s">
        <v>45</v>
      </c>
      <c r="J24" s="45" t="s">
        <v>45</v>
      </c>
      <c r="K24" s="45" t="s">
        <v>45</v>
      </c>
      <c r="L24" s="46" t="s">
        <v>45</v>
      </c>
      <c r="M24" s="46" t="s">
        <v>45</v>
      </c>
      <c r="N24" s="46" t="s">
        <v>45</v>
      </c>
      <c r="O24" s="33" t="s">
        <v>46</v>
      </c>
      <c r="P24" s="33" t="s">
        <v>46</v>
      </c>
      <c r="Q24" s="33" t="s">
        <v>46</v>
      </c>
      <c r="R24" s="33" t="s">
        <v>46</v>
      </c>
      <c r="S24" s="33" t="s">
        <v>46</v>
      </c>
      <c r="T24" s="33" t="s">
        <v>46</v>
      </c>
      <c r="U24" s="33" t="s">
        <v>46</v>
      </c>
      <c r="V24" s="33" t="s">
        <v>46</v>
      </c>
      <c r="W24" s="33" t="s">
        <v>46</v>
      </c>
      <c r="X24" s="47" t="s">
        <v>46</v>
      </c>
      <c r="Y24" s="311"/>
      <c r="Z24" s="299"/>
      <c r="AA24" s="301"/>
      <c r="AB24" s="303"/>
      <c r="AC24" s="313"/>
      <c r="AD24" s="314"/>
      <c r="AE24" s="2"/>
    </row>
    <row r="25" spans="1:257" s="48" customFormat="1" ht="57.75" customHeight="1" x14ac:dyDescent="0.2">
      <c r="A25" s="49"/>
      <c r="B25" s="50"/>
      <c r="C25" s="49"/>
      <c r="D25" s="51"/>
      <c r="E25" s="52"/>
      <c r="F25" s="46"/>
      <c r="G25" s="53"/>
      <c r="H25" s="53"/>
      <c r="I25" s="53"/>
      <c r="J25" s="54"/>
      <c r="K25" s="53"/>
      <c r="L25" s="53"/>
      <c r="M25" s="53"/>
      <c r="N25" s="53"/>
      <c r="O25" s="49" t="s">
        <v>47</v>
      </c>
      <c r="P25" s="49" t="s">
        <v>47</v>
      </c>
      <c r="Q25" s="49" t="s">
        <v>47</v>
      </c>
      <c r="R25" s="49" t="s">
        <v>48</v>
      </c>
      <c r="S25" s="49" t="s">
        <v>48</v>
      </c>
      <c r="T25" s="49" t="s">
        <v>49</v>
      </c>
      <c r="U25" s="49" t="s">
        <v>49</v>
      </c>
      <c r="V25" s="49" t="s">
        <v>49</v>
      </c>
      <c r="W25" s="49" t="s">
        <v>50</v>
      </c>
      <c r="X25" s="51" t="s">
        <v>51</v>
      </c>
      <c r="Y25" s="55"/>
      <c r="Z25" s="50"/>
      <c r="AA25" s="55"/>
      <c r="AB25" s="56"/>
      <c r="AC25" s="57" t="s">
        <v>52</v>
      </c>
      <c r="AD25" s="56"/>
      <c r="AE25" s="2"/>
      <c r="AF25" s="1"/>
      <c r="AG25" s="58"/>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row>
    <row r="26" spans="1:257" ht="102.75" customHeight="1" x14ac:dyDescent="0.2">
      <c r="A26" s="53">
        <v>1</v>
      </c>
      <c r="B26" s="49" t="s">
        <v>53</v>
      </c>
      <c r="C26" s="53">
        <v>1</v>
      </c>
      <c r="D26" s="59" t="s">
        <v>54</v>
      </c>
      <c r="E26" s="52" t="s">
        <v>55</v>
      </c>
      <c r="F26" s="60"/>
      <c r="G26" s="61"/>
      <c r="H26" s="60"/>
      <c r="I26" s="60"/>
      <c r="J26" s="60">
        <v>1038000</v>
      </c>
      <c r="K26" s="60"/>
      <c r="L26" s="61">
        <v>121000</v>
      </c>
      <c r="M26" s="60">
        <v>10000</v>
      </c>
      <c r="N26" s="60"/>
      <c r="O26" s="62">
        <f>F26/1.09</f>
        <v>0</v>
      </c>
      <c r="P26" s="62">
        <f t="shared" ref="P26:W26" si="0">G26/1.09</f>
        <v>0</v>
      </c>
      <c r="Q26" s="62">
        <f t="shared" si="0"/>
        <v>0</v>
      </c>
      <c r="R26" s="62">
        <f t="shared" si="0"/>
        <v>0</v>
      </c>
      <c r="S26" s="62">
        <f t="shared" si="0"/>
        <v>952293.57798165129</v>
      </c>
      <c r="T26" s="62">
        <f t="shared" si="0"/>
        <v>0</v>
      </c>
      <c r="U26" s="62">
        <f t="shared" si="0"/>
        <v>111009.1743119266</v>
      </c>
      <c r="V26" s="62">
        <f t="shared" si="0"/>
        <v>9174.3119266055037</v>
      </c>
      <c r="W26" s="62">
        <f t="shared" si="0"/>
        <v>0</v>
      </c>
      <c r="X26" s="63">
        <f t="shared" ref="X26:X44" si="1">SUM(O26:W26)</f>
        <v>1072477.0642201833</v>
      </c>
      <c r="Y26" s="64" t="s">
        <v>56</v>
      </c>
      <c r="Z26" s="65" t="s">
        <v>57</v>
      </c>
      <c r="AA26" s="66" t="s">
        <v>330</v>
      </c>
      <c r="AB26" s="67" t="s">
        <v>369</v>
      </c>
      <c r="AC26" s="68" t="s">
        <v>58</v>
      </c>
      <c r="AD26" s="55" t="s">
        <v>59</v>
      </c>
      <c r="AE26" s="15"/>
      <c r="AG26" s="3"/>
    </row>
    <row r="27" spans="1:257" s="69" customFormat="1" ht="31.5" customHeight="1" thickBot="1" x14ac:dyDescent="0.25">
      <c r="A27" s="53">
        <v>2</v>
      </c>
      <c r="B27" s="53"/>
      <c r="C27" s="70"/>
      <c r="D27" s="71" t="s">
        <v>60</v>
      </c>
      <c r="E27" s="72"/>
      <c r="F27" s="73"/>
      <c r="G27" s="73"/>
      <c r="H27" s="73"/>
      <c r="I27" s="73"/>
      <c r="J27" s="73">
        <f>SUM(J26)</f>
        <v>1038000</v>
      </c>
      <c r="K27" s="73"/>
      <c r="L27" s="73">
        <f>SUM(L26)</f>
        <v>121000</v>
      </c>
      <c r="M27" s="73">
        <f>SUM(M26)</f>
        <v>10000</v>
      </c>
      <c r="N27" s="74"/>
      <c r="O27" s="74">
        <f t="shared" ref="O27:W27" si="2">SUM(O26)</f>
        <v>0</v>
      </c>
      <c r="P27" s="74">
        <f t="shared" si="2"/>
        <v>0</v>
      </c>
      <c r="Q27" s="74">
        <f t="shared" si="2"/>
        <v>0</v>
      </c>
      <c r="R27" s="74">
        <f t="shared" si="2"/>
        <v>0</v>
      </c>
      <c r="S27" s="74">
        <f t="shared" si="2"/>
        <v>952293.57798165129</v>
      </c>
      <c r="T27" s="74">
        <f t="shared" si="2"/>
        <v>0</v>
      </c>
      <c r="U27" s="74">
        <f t="shared" si="2"/>
        <v>111009.1743119266</v>
      </c>
      <c r="V27" s="74">
        <f t="shared" si="2"/>
        <v>9174.3119266055037</v>
      </c>
      <c r="W27" s="74">
        <f t="shared" si="2"/>
        <v>0</v>
      </c>
      <c r="X27" s="74">
        <f t="shared" si="1"/>
        <v>1072477.0642201833</v>
      </c>
      <c r="Y27" s="75"/>
      <c r="Z27" s="75"/>
      <c r="AA27" s="76"/>
      <c r="AB27" s="77"/>
      <c r="AC27" s="78"/>
      <c r="AD27" s="78"/>
      <c r="AE27" s="79"/>
    </row>
    <row r="28" spans="1:257" s="69" customFormat="1" ht="79.5" customHeight="1" thickBot="1" x14ac:dyDescent="0.25">
      <c r="A28" s="53">
        <v>3</v>
      </c>
      <c r="B28" s="225" t="s">
        <v>84</v>
      </c>
      <c r="C28" s="223">
        <v>2</v>
      </c>
      <c r="D28" s="248" t="s">
        <v>386</v>
      </c>
      <c r="E28" s="261" t="s">
        <v>394</v>
      </c>
      <c r="F28" s="249">
        <v>82000</v>
      </c>
      <c r="G28" s="247"/>
      <c r="H28" s="73"/>
      <c r="I28" s="73"/>
      <c r="J28" s="73"/>
      <c r="K28" s="73"/>
      <c r="L28" s="60"/>
      <c r="M28" s="83"/>
      <c r="N28" s="74"/>
      <c r="O28" s="74">
        <f>Sheet2!F79/1.19</f>
        <v>168067.22689075631</v>
      </c>
      <c r="P28" s="74">
        <f>Sheet2!G79/1.19</f>
        <v>0</v>
      </c>
      <c r="Q28" s="74">
        <f t="shared" ref="Q28:W28" si="3">H28/1.19</f>
        <v>0</v>
      </c>
      <c r="R28" s="74">
        <f t="shared" si="3"/>
        <v>0</v>
      </c>
      <c r="S28" s="74">
        <f t="shared" si="3"/>
        <v>0</v>
      </c>
      <c r="T28" s="74">
        <f t="shared" si="3"/>
        <v>0</v>
      </c>
      <c r="U28" s="74">
        <f t="shared" si="3"/>
        <v>0</v>
      </c>
      <c r="V28" s="74">
        <f t="shared" si="3"/>
        <v>0</v>
      </c>
      <c r="W28" s="74">
        <f t="shared" si="3"/>
        <v>0</v>
      </c>
      <c r="X28" s="229">
        <f t="shared" si="1"/>
        <v>168067.22689075631</v>
      </c>
      <c r="Y28" s="64" t="s">
        <v>56</v>
      </c>
      <c r="Z28" s="64" t="s">
        <v>385</v>
      </c>
      <c r="AA28" s="239" t="s">
        <v>317</v>
      </c>
      <c r="AB28" s="240" t="s">
        <v>322</v>
      </c>
      <c r="AC28" s="241" t="s">
        <v>70</v>
      </c>
      <c r="AD28" s="92" t="s">
        <v>59</v>
      </c>
      <c r="AE28" s="79"/>
    </row>
    <row r="29" spans="1:257" s="255" customFormat="1" ht="31.5" customHeight="1" thickBot="1" x14ac:dyDescent="0.25">
      <c r="A29" s="53">
        <v>4</v>
      </c>
      <c r="B29" s="236"/>
      <c r="C29" s="245"/>
      <c r="D29" s="80" t="s">
        <v>393</v>
      </c>
      <c r="E29" s="230"/>
      <c r="F29" s="99">
        <f>SUM(Sheet2!F79:F81)</f>
        <v>205000</v>
      </c>
      <c r="G29" s="99">
        <f>SUM(Sheet2!G79:G81)</f>
        <v>9000</v>
      </c>
      <c r="H29" s="99"/>
      <c r="I29" s="99"/>
      <c r="J29" s="99">
        <f>SUM(J28:J28)</f>
        <v>0</v>
      </c>
      <c r="K29" s="99">
        <f>SUM(K28:K28)</f>
        <v>0</v>
      </c>
      <c r="L29" s="99">
        <f>SUM(L28:L28)</f>
        <v>0</v>
      </c>
      <c r="M29" s="82">
        <f>SUM(M28:M28)</f>
        <v>0</v>
      </c>
      <c r="N29" s="250"/>
      <c r="O29" s="250">
        <f t="shared" ref="O29:V29" si="4">SUM(O28:O28)</f>
        <v>168067.22689075631</v>
      </c>
      <c r="P29" s="250">
        <f t="shared" si="4"/>
        <v>0</v>
      </c>
      <c r="Q29" s="250">
        <f t="shared" si="4"/>
        <v>0</v>
      </c>
      <c r="R29" s="250">
        <f t="shared" si="4"/>
        <v>0</v>
      </c>
      <c r="S29" s="250">
        <f t="shared" si="4"/>
        <v>0</v>
      </c>
      <c r="T29" s="250">
        <f t="shared" si="4"/>
        <v>0</v>
      </c>
      <c r="U29" s="250">
        <f t="shared" si="4"/>
        <v>0</v>
      </c>
      <c r="V29" s="250">
        <f t="shared" si="4"/>
        <v>0</v>
      </c>
      <c r="W29" s="250">
        <f>N29/1.19</f>
        <v>0</v>
      </c>
      <c r="X29" s="251">
        <f t="shared" si="1"/>
        <v>168067.22689075631</v>
      </c>
      <c r="Y29" s="67"/>
      <c r="Z29" s="67"/>
      <c r="AA29" s="97"/>
      <c r="AB29" s="77"/>
      <c r="AC29" s="252"/>
      <c r="AD29" s="253"/>
      <c r="AE29" s="254"/>
    </row>
    <row r="30" spans="1:257" s="257" customFormat="1" ht="101.25" customHeight="1" thickBot="1" x14ac:dyDescent="0.25">
      <c r="A30" s="53">
        <v>5</v>
      </c>
      <c r="B30" s="236" t="s">
        <v>61</v>
      </c>
      <c r="C30" s="51">
        <v>3</v>
      </c>
      <c r="D30" s="80" t="s">
        <v>62</v>
      </c>
      <c r="E30" s="51" t="s">
        <v>63</v>
      </c>
      <c r="F30" s="99">
        <v>540000</v>
      </c>
      <c r="G30" s="99"/>
      <c r="H30" s="99"/>
      <c r="I30" s="82"/>
      <c r="J30" s="81"/>
      <c r="K30" s="82"/>
      <c r="L30" s="82"/>
      <c r="M30" s="256"/>
      <c r="N30" s="82"/>
      <c r="O30" s="227">
        <f>F30/1.19</f>
        <v>453781.51260504202</v>
      </c>
      <c r="P30" s="227">
        <f t="shared" ref="P30:V30" si="5">G30/1.19</f>
        <v>0</v>
      </c>
      <c r="Q30" s="227">
        <f t="shared" si="5"/>
        <v>0</v>
      </c>
      <c r="R30" s="227">
        <f t="shared" si="5"/>
        <v>0</v>
      </c>
      <c r="S30" s="227">
        <f t="shared" si="5"/>
        <v>0</v>
      </c>
      <c r="T30" s="227">
        <f t="shared" si="5"/>
        <v>0</v>
      </c>
      <c r="U30" s="227">
        <f t="shared" si="5"/>
        <v>0</v>
      </c>
      <c r="V30" s="227">
        <f t="shared" si="5"/>
        <v>0</v>
      </c>
      <c r="W30" s="250"/>
      <c r="X30" s="63">
        <f t="shared" si="1"/>
        <v>453781.51260504202</v>
      </c>
      <c r="Y30" s="65" t="s">
        <v>64</v>
      </c>
      <c r="Z30" s="65" t="s">
        <v>65</v>
      </c>
      <c r="AA30" s="84" t="s">
        <v>318</v>
      </c>
      <c r="AB30" s="232" t="s">
        <v>326</v>
      </c>
      <c r="AC30" s="55" t="s">
        <v>58</v>
      </c>
      <c r="AD30" s="86" t="s">
        <v>59</v>
      </c>
      <c r="AE30" s="14"/>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row>
    <row r="31" spans="1:257" ht="28.5" customHeight="1" thickBot="1" x14ac:dyDescent="0.25">
      <c r="A31" s="53">
        <v>6</v>
      </c>
      <c r="B31" s="70"/>
      <c r="C31" s="53"/>
      <c r="D31" s="87" t="s">
        <v>66</v>
      </c>
      <c r="E31" s="51"/>
      <c r="F31" s="73"/>
      <c r="G31" s="73"/>
      <c r="H31" s="73"/>
      <c r="I31" s="73"/>
      <c r="J31" s="73"/>
      <c r="K31" s="73"/>
      <c r="L31" s="60"/>
      <c r="M31" s="83"/>
      <c r="N31" s="73"/>
      <c r="O31" s="62">
        <f t="shared" ref="O31:V31" si="6">SUM(O30)</f>
        <v>453781.51260504202</v>
      </c>
      <c r="P31" s="62">
        <f t="shared" si="6"/>
        <v>0</v>
      </c>
      <c r="Q31" s="74">
        <f t="shared" si="6"/>
        <v>0</v>
      </c>
      <c r="R31" s="62">
        <f t="shared" si="6"/>
        <v>0</v>
      </c>
      <c r="S31" s="62">
        <f t="shared" si="6"/>
        <v>0</v>
      </c>
      <c r="T31" s="62">
        <f t="shared" si="6"/>
        <v>0</v>
      </c>
      <c r="U31" s="62">
        <f t="shared" si="6"/>
        <v>0</v>
      </c>
      <c r="V31" s="62">
        <f t="shared" si="6"/>
        <v>0</v>
      </c>
      <c r="W31" s="62"/>
      <c r="X31" s="63">
        <f t="shared" si="1"/>
        <v>453781.51260504202</v>
      </c>
      <c r="Y31" s="65"/>
      <c r="Z31" s="65"/>
      <c r="AA31" s="84"/>
      <c r="AB31" s="88"/>
      <c r="AC31" s="85"/>
      <c r="AD31" s="86"/>
      <c r="AE31" s="15"/>
    </row>
    <row r="32" spans="1:257" ht="94.5" customHeight="1" thickBot="1" x14ac:dyDescent="0.25">
      <c r="A32" s="53">
        <v>7</v>
      </c>
      <c r="B32" s="90" t="s">
        <v>67</v>
      </c>
      <c r="C32" s="45">
        <v>4</v>
      </c>
      <c r="D32" s="71" t="s">
        <v>71</v>
      </c>
      <c r="E32" s="49" t="s">
        <v>72</v>
      </c>
      <c r="F32" s="73"/>
      <c r="G32" s="60"/>
      <c r="H32" s="60"/>
      <c r="I32" s="60"/>
      <c r="J32" s="81"/>
      <c r="K32" s="82">
        <v>69000</v>
      </c>
      <c r="L32" s="82"/>
      <c r="M32" s="83"/>
      <c r="N32" s="60"/>
      <c r="O32" s="62">
        <f>F32/1.09</f>
        <v>0</v>
      </c>
      <c r="P32" s="62">
        <f t="shared" ref="P32:V32" si="7">G32/1.09</f>
        <v>0</v>
      </c>
      <c r="Q32" s="62">
        <f t="shared" si="7"/>
        <v>0</v>
      </c>
      <c r="R32" s="62">
        <f t="shared" si="7"/>
        <v>0</v>
      </c>
      <c r="S32" s="62">
        <f t="shared" si="7"/>
        <v>0</v>
      </c>
      <c r="T32" s="62">
        <f t="shared" si="7"/>
        <v>63302.752293577978</v>
      </c>
      <c r="U32" s="62">
        <f t="shared" si="7"/>
        <v>0</v>
      </c>
      <c r="V32" s="62">
        <f t="shared" si="7"/>
        <v>0</v>
      </c>
      <c r="W32" s="62"/>
      <c r="X32" s="63">
        <f t="shared" si="1"/>
        <v>63302.752293577978</v>
      </c>
      <c r="Y32" s="65" t="s">
        <v>64</v>
      </c>
      <c r="Z32" s="65" t="s">
        <v>69</v>
      </c>
      <c r="AA32" s="89" t="s">
        <v>317</v>
      </c>
      <c r="AB32" s="67" t="s">
        <v>322</v>
      </c>
      <c r="AC32" s="85" t="s">
        <v>70</v>
      </c>
      <c r="AD32" s="86" t="s">
        <v>59</v>
      </c>
      <c r="AE32" s="15"/>
    </row>
    <row r="33" spans="1:82" ht="99" customHeight="1" thickBot="1" x14ac:dyDescent="0.25">
      <c r="A33" s="53">
        <v>8</v>
      </c>
      <c r="B33" s="90" t="s">
        <v>67</v>
      </c>
      <c r="C33" s="45">
        <v>5</v>
      </c>
      <c r="D33" s="71" t="s">
        <v>73</v>
      </c>
      <c r="E33" s="49" t="s">
        <v>74</v>
      </c>
      <c r="F33" s="73"/>
      <c r="G33" s="60"/>
      <c r="H33" s="60"/>
      <c r="I33" s="60"/>
      <c r="J33" s="81">
        <v>144000</v>
      </c>
      <c r="K33" s="82"/>
      <c r="L33" s="82"/>
      <c r="M33" s="83"/>
      <c r="N33" s="60"/>
      <c r="O33" s="62">
        <f>F33/1.19</f>
        <v>0</v>
      </c>
      <c r="P33" s="62">
        <f t="shared" ref="P33:V36" si="8">G33/1.19</f>
        <v>0</v>
      </c>
      <c r="Q33" s="62">
        <f t="shared" si="8"/>
        <v>0</v>
      </c>
      <c r="R33" s="62">
        <f t="shared" si="8"/>
        <v>0</v>
      </c>
      <c r="S33" s="62">
        <f t="shared" si="8"/>
        <v>121008.40336134455</v>
      </c>
      <c r="T33" s="62">
        <f t="shared" si="8"/>
        <v>0</v>
      </c>
      <c r="U33" s="62">
        <f t="shared" si="8"/>
        <v>0</v>
      </c>
      <c r="V33" s="62">
        <f t="shared" si="8"/>
        <v>0</v>
      </c>
      <c r="W33" s="62"/>
      <c r="X33" s="63">
        <f t="shared" si="1"/>
        <v>121008.40336134455</v>
      </c>
      <c r="Y33" s="65" t="s">
        <v>64</v>
      </c>
      <c r="Z33" s="65" t="s">
        <v>65</v>
      </c>
      <c r="AA33" s="89" t="s">
        <v>317</v>
      </c>
      <c r="AB33" s="67" t="s">
        <v>322</v>
      </c>
      <c r="AC33" s="85" t="s">
        <v>58</v>
      </c>
      <c r="AD33" s="55" t="s">
        <v>68</v>
      </c>
      <c r="AE33" s="15"/>
    </row>
    <row r="34" spans="1:82" ht="99" customHeight="1" thickBot="1" x14ac:dyDescent="0.25">
      <c r="A34" s="53">
        <v>9</v>
      </c>
      <c r="B34" s="244" t="s">
        <v>67</v>
      </c>
      <c r="C34" s="243">
        <v>6</v>
      </c>
      <c r="D34" s="71" t="s">
        <v>382</v>
      </c>
      <c r="E34" s="49" t="s">
        <v>391</v>
      </c>
      <c r="F34" s="91"/>
      <c r="G34" s="60"/>
      <c r="H34" s="60"/>
      <c r="I34" s="60"/>
      <c r="J34" s="81">
        <v>235000</v>
      </c>
      <c r="K34" s="82"/>
      <c r="L34" s="82"/>
      <c r="M34" s="91"/>
      <c r="N34" s="60"/>
      <c r="O34" s="62">
        <f t="shared" ref="O34:O36" si="9">F34/1.19</f>
        <v>0</v>
      </c>
      <c r="P34" s="62">
        <f t="shared" si="8"/>
        <v>0</v>
      </c>
      <c r="Q34" s="62">
        <f t="shared" si="8"/>
        <v>0</v>
      </c>
      <c r="R34" s="62">
        <f t="shared" si="8"/>
        <v>0</v>
      </c>
      <c r="S34" s="62">
        <f t="shared" si="8"/>
        <v>197478.99159663866</v>
      </c>
      <c r="T34" s="62">
        <f t="shared" si="8"/>
        <v>0</v>
      </c>
      <c r="U34" s="62">
        <f t="shared" si="8"/>
        <v>0</v>
      </c>
      <c r="V34" s="62">
        <f t="shared" si="8"/>
        <v>0</v>
      </c>
      <c r="W34" s="62"/>
      <c r="X34" s="63">
        <f>SUM(O34:W34)</f>
        <v>197478.99159663866</v>
      </c>
      <c r="Y34" s="65" t="s">
        <v>64</v>
      </c>
      <c r="Z34" s="65" t="s">
        <v>385</v>
      </c>
      <c r="AA34" s="238" t="s">
        <v>317</v>
      </c>
      <c r="AB34" s="67" t="s">
        <v>322</v>
      </c>
      <c r="AC34" s="85" t="s">
        <v>70</v>
      </c>
      <c r="AD34" s="55" t="s">
        <v>59</v>
      </c>
      <c r="AE34" s="15"/>
    </row>
    <row r="35" spans="1:82" ht="99" customHeight="1" thickBot="1" x14ac:dyDescent="0.25">
      <c r="A35" s="53">
        <v>10</v>
      </c>
      <c r="B35" s="244" t="s">
        <v>67</v>
      </c>
      <c r="C35" s="243">
        <v>6.1</v>
      </c>
      <c r="D35" s="71" t="s">
        <v>392</v>
      </c>
      <c r="E35" s="60" t="s">
        <v>266</v>
      </c>
      <c r="F35" s="91"/>
      <c r="G35" s="60"/>
      <c r="H35" s="60"/>
      <c r="I35" s="60"/>
      <c r="J35" s="81">
        <v>5000</v>
      </c>
      <c r="K35" s="82"/>
      <c r="L35" s="82"/>
      <c r="M35" s="91"/>
      <c r="N35" s="60"/>
      <c r="O35" s="62">
        <f t="shared" si="9"/>
        <v>0</v>
      </c>
      <c r="P35" s="62">
        <f t="shared" si="8"/>
        <v>0</v>
      </c>
      <c r="Q35" s="62">
        <f t="shared" si="8"/>
        <v>0</v>
      </c>
      <c r="R35" s="62">
        <f t="shared" si="8"/>
        <v>0</v>
      </c>
      <c r="S35" s="62">
        <f t="shared" si="8"/>
        <v>4201.680672268908</v>
      </c>
      <c r="T35" s="62">
        <f t="shared" si="8"/>
        <v>0</v>
      </c>
      <c r="U35" s="62">
        <f t="shared" si="8"/>
        <v>0</v>
      </c>
      <c r="V35" s="62">
        <f t="shared" si="8"/>
        <v>0</v>
      </c>
      <c r="W35" s="62"/>
      <c r="X35" s="63">
        <f>SUM(O35:W35)</f>
        <v>4201.680672268908</v>
      </c>
      <c r="Y35" s="65" t="s">
        <v>64</v>
      </c>
      <c r="Z35" s="65" t="s">
        <v>385</v>
      </c>
      <c r="AA35" s="246" t="s">
        <v>317</v>
      </c>
      <c r="AB35" s="67" t="s">
        <v>322</v>
      </c>
      <c r="AC35" s="85" t="s">
        <v>70</v>
      </c>
      <c r="AD35" s="55" t="s">
        <v>59</v>
      </c>
      <c r="AE35" s="15"/>
    </row>
    <row r="36" spans="1:82" ht="99" customHeight="1" thickBot="1" x14ac:dyDescent="0.25">
      <c r="A36" s="53">
        <v>11</v>
      </c>
      <c r="B36" s="244" t="s">
        <v>67</v>
      </c>
      <c r="C36" s="243">
        <v>7</v>
      </c>
      <c r="D36" s="71" t="s">
        <v>384</v>
      </c>
      <c r="E36" s="260" t="s">
        <v>390</v>
      </c>
      <c r="F36" s="91">
        <v>201000</v>
      </c>
      <c r="G36" s="60"/>
      <c r="H36" s="60"/>
      <c r="I36" s="60"/>
      <c r="J36" s="81"/>
      <c r="K36" s="82"/>
      <c r="L36" s="82"/>
      <c r="M36" s="91"/>
      <c r="N36" s="60"/>
      <c r="O36" s="62">
        <f t="shared" si="9"/>
        <v>168907.56302521008</v>
      </c>
      <c r="P36" s="62"/>
      <c r="Q36" s="62">
        <f t="shared" si="8"/>
        <v>0</v>
      </c>
      <c r="R36" s="62">
        <f t="shared" si="8"/>
        <v>0</v>
      </c>
      <c r="S36" s="62">
        <f t="shared" si="8"/>
        <v>0</v>
      </c>
      <c r="T36" s="62">
        <f t="shared" ref="T36" si="10">K36/1.19</f>
        <v>0</v>
      </c>
      <c r="U36" s="62">
        <f t="shared" si="8"/>
        <v>0</v>
      </c>
      <c r="V36" s="62">
        <f t="shared" ref="V36" si="11">M36/1.19</f>
        <v>0</v>
      </c>
      <c r="W36" s="62">
        <f t="shared" ref="W36" si="12">N36/1.19</f>
        <v>0</v>
      </c>
      <c r="X36" s="63">
        <f>SUM(O36:W36)</f>
        <v>168907.56302521008</v>
      </c>
      <c r="Y36" s="65" t="s">
        <v>64</v>
      </c>
      <c r="Z36" s="65" t="s">
        <v>65</v>
      </c>
      <c r="AA36" s="238" t="s">
        <v>317</v>
      </c>
      <c r="AB36" s="67" t="s">
        <v>322</v>
      </c>
      <c r="AC36" s="85" t="s">
        <v>58</v>
      </c>
      <c r="AD36" s="55" t="s">
        <v>68</v>
      </c>
      <c r="AE36" s="15"/>
    </row>
    <row r="37" spans="1:82" ht="96" customHeight="1" thickBot="1" x14ac:dyDescent="0.25">
      <c r="A37" s="53">
        <v>12</v>
      </c>
      <c r="B37" s="90" t="s">
        <v>67</v>
      </c>
      <c r="C37" s="53">
        <v>8</v>
      </c>
      <c r="D37" s="71" t="s">
        <v>75</v>
      </c>
      <c r="E37" s="49" t="s">
        <v>76</v>
      </c>
      <c r="F37" s="91">
        <v>225000</v>
      </c>
      <c r="G37" s="60"/>
      <c r="H37" s="60">
        <v>0</v>
      </c>
      <c r="I37" s="60"/>
      <c r="J37" s="81">
        <v>263000</v>
      </c>
      <c r="K37" s="82"/>
      <c r="L37" s="82">
        <v>11000</v>
      </c>
      <c r="M37" s="91">
        <v>8000</v>
      </c>
      <c r="N37" s="60"/>
      <c r="O37" s="62">
        <f>F37/1.19</f>
        <v>189075.63025210085</v>
      </c>
      <c r="P37" s="62">
        <f t="shared" ref="P37" si="13">G37/1.19</f>
        <v>0</v>
      </c>
      <c r="Q37" s="62">
        <f t="shared" ref="Q37" si="14">H37/1.19</f>
        <v>0</v>
      </c>
      <c r="R37" s="62">
        <f t="shared" ref="R37" si="15">I37/1.19</f>
        <v>0</v>
      </c>
      <c r="S37" s="62">
        <f t="shared" ref="S37" si="16">J37/1.19</f>
        <v>221008.40336134454</v>
      </c>
      <c r="T37" s="62">
        <f t="shared" ref="T37" si="17">K37/1.19</f>
        <v>0</v>
      </c>
      <c r="U37" s="62">
        <f t="shared" ref="U37" si="18">L37/1.19</f>
        <v>9243.6974789915967</v>
      </c>
      <c r="V37" s="62">
        <f t="shared" ref="V37" si="19">M37/1.19</f>
        <v>6722.6890756302528</v>
      </c>
      <c r="W37" s="62"/>
      <c r="X37" s="63">
        <f t="shared" si="1"/>
        <v>426050.42016806721</v>
      </c>
      <c r="Y37" s="65" t="s">
        <v>64</v>
      </c>
      <c r="Z37" s="65" t="s">
        <v>69</v>
      </c>
      <c r="AA37" s="89" t="s">
        <v>317</v>
      </c>
      <c r="AB37" s="67" t="s">
        <v>322</v>
      </c>
      <c r="AC37" s="92" t="s">
        <v>70</v>
      </c>
      <c r="AD37" s="86" t="s">
        <v>59</v>
      </c>
      <c r="AE37" s="15"/>
      <c r="AH37" s="3"/>
    </row>
    <row r="38" spans="1:82" ht="34.5" customHeight="1" x14ac:dyDescent="0.2">
      <c r="A38" s="53">
        <v>13</v>
      </c>
      <c r="B38" s="90"/>
      <c r="C38" s="53"/>
      <c r="D38" s="71" t="s">
        <v>77</v>
      </c>
      <c r="E38" s="49"/>
      <c r="F38" s="73">
        <f>SUM(F32:F37)</f>
        <v>426000</v>
      </c>
      <c r="G38" s="60"/>
      <c r="H38" s="60">
        <f>SUM(H32:H37)</f>
        <v>0</v>
      </c>
      <c r="I38" s="91"/>
      <c r="J38" s="60">
        <f>SUM(J32:J37)</f>
        <v>647000</v>
      </c>
      <c r="K38" s="60">
        <f>SUM(K32:K37)</f>
        <v>69000</v>
      </c>
      <c r="L38" s="91">
        <f>SUM(L37)</f>
        <v>11000</v>
      </c>
      <c r="M38" s="60"/>
      <c r="N38" s="60"/>
      <c r="O38" s="93">
        <f t="shared" ref="O38:V38" si="20">SUM(O32:O37)</f>
        <v>357983.19327731093</v>
      </c>
      <c r="P38" s="93">
        <f t="shared" si="20"/>
        <v>0</v>
      </c>
      <c r="Q38" s="62">
        <f t="shared" si="20"/>
        <v>0</v>
      </c>
      <c r="R38" s="93">
        <f t="shared" si="20"/>
        <v>0</v>
      </c>
      <c r="S38" s="62">
        <f t="shared" si="20"/>
        <v>543697.47899159673</v>
      </c>
      <c r="T38" s="62">
        <f t="shared" si="20"/>
        <v>63302.752293577978</v>
      </c>
      <c r="U38" s="93">
        <f t="shared" si="20"/>
        <v>9243.6974789915967</v>
      </c>
      <c r="V38" s="62">
        <f t="shared" si="20"/>
        <v>6722.6890756302528</v>
      </c>
      <c r="W38" s="62"/>
      <c r="X38" s="63">
        <f t="shared" si="1"/>
        <v>980949.81111710751</v>
      </c>
      <c r="Y38" s="65"/>
      <c r="Z38" s="65"/>
      <c r="AA38" s="84"/>
      <c r="AB38" s="88"/>
      <c r="AC38" s="94"/>
      <c r="AD38" s="55"/>
      <c r="AE38" s="15"/>
    </row>
    <row r="39" spans="1:82" ht="99" customHeight="1" thickBot="1" x14ac:dyDescent="0.25">
      <c r="A39" s="53">
        <v>14</v>
      </c>
      <c r="B39" s="90" t="s">
        <v>78</v>
      </c>
      <c r="C39" s="272">
        <v>9</v>
      </c>
      <c r="D39" s="273" t="s">
        <v>79</v>
      </c>
      <c r="E39" s="274" t="s">
        <v>80</v>
      </c>
      <c r="F39" s="275">
        <v>121573</v>
      </c>
      <c r="G39" s="60"/>
      <c r="H39" s="95"/>
      <c r="I39" s="95"/>
      <c r="J39" s="96"/>
      <c r="K39" s="82"/>
      <c r="L39" s="96"/>
      <c r="M39" s="60"/>
      <c r="N39" s="60"/>
      <c r="O39" s="62">
        <f>F39/1.19</f>
        <v>102162.18487394959</v>
      </c>
      <c r="P39" s="62">
        <f t="shared" ref="P39:V43" si="21">G39/1.19</f>
        <v>0</v>
      </c>
      <c r="Q39" s="62">
        <f t="shared" si="21"/>
        <v>0</v>
      </c>
      <c r="R39" s="62">
        <f t="shared" si="21"/>
        <v>0</v>
      </c>
      <c r="S39" s="62">
        <f t="shared" si="21"/>
        <v>0</v>
      </c>
      <c r="T39" s="62">
        <f t="shared" si="21"/>
        <v>0</v>
      </c>
      <c r="U39" s="62">
        <f t="shared" si="21"/>
        <v>0</v>
      </c>
      <c r="V39" s="62">
        <f t="shared" si="21"/>
        <v>0</v>
      </c>
      <c r="W39" s="62"/>
      <c r="X39" s="63">
        <f t="shared" si="1"/>
        <v>102162.18487394959</v>
      </c>
      <c r="Y39" s="65" t="s">
        <v>64</v>
      </c>
      <c r="Z39" s="65" t="s">
        <v>65</v>
      </c>
      <c r="AA39" s="97" t="s">
        <v>371</v>
      </c>
      <c r="AB39" s="88" t="s">
        <v>322</v>
      </c>
      <c r="AC39" s="94" t="s">
        <v>58</v>
      </c>
      <c r="AD39" s="86" t="s">
        <v>309</v>
      </c>
      <c r="AE39" s="15"/>
    </row>
    <row r="40" spans="1:82" ht="99" customHeight="1" thickBot="1" x14ac:dyDescent="0.25">
      <c r="A40" s="53">
        <v>15</v>
      </c>
      <c r="B40" s="223" t="s">
        <v>78</v>
      </c>
      <c r="C40" s="272">
        <v>10</v>
      </c>
      <c r="D40" s="273" t="s">
        <v>343</v>
      </c>
      <c r="E40" s="274" t="s">
        <v>80</v>
      </c>
      <c r="F40" s="275">
        <v>121571</v>
      </c>
      <c r="G40" s="60"/>
      <c r="H40" s="98"/>
      <c r="I40" s="98"/>
      <c r="J40" s="82"/>
      <c r="K40" s="99"/>
      <c r="L40" s="82"/>
      <c r="M40" s="60"/>
      <c r="N40" s="73"/>
      <c r="O40" s="62">
        <f t="shared" ref="O40:O43" si="22">F40/1.19</f>
        <v>102160.50420168068</v>
      </c>
      <c r="P40" s="62">
        <f t="shared" si="21"/>
        <v>0</v>
      </c>
      <c r="Q40" s="62">
        <f t="shared" si="21"/>
        <v>0</v>
      </c>
      <c r="R40" s="62">
        <f t="shared" si="21"/>
        <v>0</v>
      </c>
      <c r="S40" s="62">
        <f t="shared" si="21"/>
        <v>0</v>
      </c>
      <c r="T40" s="62">
        <f t="shared" si="21"/>
        <v>0</v>
      </c>
      <c r="U40" s="62">
        <f t="shared" si="21"/>
        <v>0</v>
      </c>
      <c r="V40" s="62">
        <f t="shared" si="21"/>
        <v>0</v>
      </c>
      <c r="W40" s="62"/>
      <c r="X40" s="63">
        <f t="shared" si="1"/>
        <v>102160.50420168068</v>
      </c>
      <c r="Y40" s="65" t="s">
        <v>64</v>
      </c>
      <c r="Z40" s="65" t="s">
        <v>65</v>
      </c>
      <c r="AA40" s="97" t="s">
        <v>371</v>
      </c>
      <c r="AB40" s="88" t="s">
        <v>322</v>
      </c>
      <c r="AC40" s="94" t="s">
        <v>58</v>
      </c>
      <c r="AD40" s="86" t="s">
        <v>309</v>
      </c>
      <c r="AE40" s="15"/>
    </row>
    <row r="41" spans="1:82" ht="99" customHeight="1" thickBot="1" x14ac:dyDescent="0.25">
      <c r="A41" s="53">
        <v>16</v>
      </c>
      <c r="B41" s="223" t="s">
        <v>78</v>
      </c>
      <c r="C41" s="272">
        <v>11</v>
      </c>
      <c r="D41" s="273" t="s">
        <v>345</v>
      </c>
      <c r="E41" s="274" t="s">
        <v>80</v>
      </c>
      <c r="F41" s="275">
        <v>0</v>
      </c>
      <c r="G41" s="60"/>
      <c r="H41" s="98"/>
      <c r="I41" s="98"/>
      <c r="J41" s="82"/>
      <c r="K41" s="99"/>
      <c r="L41" s="82"/>
      <c r="M41" s="60"/>
      <c r="N41" s="73"/>
      <c r="O41" s="62">
        <f t="shared" si="22"/>
        <v>0</v>
      </c>
      <c r="P41" s="62">
        <f t="shared" si="21"/>
        <v>0</v>
      </c>
      <c r="Q41" s="62">
        <f t="shared" si="21"/>
        <v>0</v>
      </c>
      <c r="R41" s="62">
        <f t="shared" si="21"/>
        <v>0</v>
      </c>
      <c r="S41" s="62">
        <f t="shared" si="21"/>
        <v>0</v>
      </c>
      <c r="T41" s="62">
        <f t="shared" si="21"/>
        <v>0</v>
      </c>
      <c r="U41" s="62">
        <f t="shared" si="21"/>
        <v>0</v>
      </c>
      <c r="V41" s="62">
        <f t="shared" si="21"/>
        <v>0</v>
      </c>
      <c r="W41" s="62"/>
      <c r="X41" s="63">
        <f t="shared" si="1"/>
        <v>0</v>
      </c>
      <c r="Y41" s="65" t="s">
        <v>64</v>
      </c>
      <c r="Z41" s="65"/>
      <c r="AA41" s="97"/>
      <c r="AB41" s="88"/>
      <c r="AC41" s="94"/>
      <c r="AD41" s="86"/>
      <c r="AE41" s="15"/>
    </row>
    <row r="42" spans="1:82" ht="89.25" customHeight="1" thickBot="1" x14ac:dyDescent="0.25">
      <c r="A42" s="53">
        <v>17</v>
      </c>
      <c r="B42" s="223" t="s">
        <v>78</v>
      </c>
      <c r="C42" s="272">
        <v>12</v>
      </c>
      <c r="D42" s="273" t="s">
        <v>346</v>
      </c>
      <c r="E42" s="274" t="s">
        <v>362</v>
      </c>
      <c r="F42" s="275">
        <v>183855</v>
      </c>
      <c r="G42" s="60"/>
      <c r="H42" s="98"/>
      <c r="I42" s="60"/>
      <c r="J42" s="96"/>
      <c r="K42" s="82"/>
      <c r="L42" s="96"/>
      <c r="M42" s="60"/>
      <c r="N42" s="73"/>
      <c r="O42" s="62">
        <f t="shared" si="22"/>
        <v>154500</v>
      </c>
      <c r="P42" s="62">
        <f t="shared" si="21"/>
        <v>0</v>
      </c>
      <c r="Q42" s="62">
        <f t="shared" si="21"/>
        <v>0</v>
      </c>
      <c r="R42" s="62">
        <f t="shared" si="21"/>
        <v>0</v>
      </c>
      <c r="S42" s="62">
        <f t="shared" si="21"/>
        <v>0</v>
      </c>
      <c r="T42" s="62">
        <f t="shared" si="21"/>
        <v>0</v>
      </c>
      <c r="U42" s="62">
        <f t="shared" si="21"/>
        <v>0</v>
      </c>
      <c r="V42" s="62">
        <f t="shared" si="21"/>
        <v>0</v>
      </c>
      <c r="W42" s="62"/>
      <c r="X42" s="63">
        <f t="shared" si="1"/>
        <v>154500</v>
      </c>
      <c r="Y42" s="65" t="s">
        <v>64</v>
      </c>
      <c r="Z42" s="65"/>
      <c r="AA42" s="293" t="s">
        <v>367</v>
      </c>
      <c r="AB42" s="294"/>
      <c r="AC42" s="294"/>
      <c r="AD42" s="295"/>
      <c r="AE42" s="15"/>
    </row>
    <row r="43" spans="1:82" ht="93" customHeight="1" thickBot="1" x14ac:dyDescent="0.25">
      <c r="A43" s="53">
        <v>18</v>
      </c>
      <c r="B43" s="223" t="s">
        <v>78</v>
      </c>
      <c r="C43" s="272">
        <v>13</v>
      </c>
      <c r="D43" s="276" t="s">
        <v>350</v>
      </c>
      <c r="E43" s="277"/>
      <c r="F43" s="278">
        <v>335000</v>
      </c>
      <c r="G43" s="73"/>
      <c r="H43" s="98"/>
      <c r="I43" s="98"/>
      <c r="J43" s="99"/>
      <c r="K43" s="99"/>
      <c r="L43" s="99"/>
      <c r="M43" s="73"/>
      <c r="N43" s="73"/>
      <c r="O43" s="62">
        <f t="shared" si="22"/>
        <v>281512.60504201683</v>
      </c>
      <c r="P43" s="62">
        <f t="shared" si="21"/>
        <v>0</v>
      </c>
      <c r="Q43" s="62">
        <f t="shared" si="21"/>
        <v>0</v>
      </c>
      <c r="R43" s="62">
        <f t="shared" si="21"/>
        <v>0</v>
      </c>
      <c r="S43" s="62">
        <f t="shared" si="21"/>
        <v>0</v>
      </c>
      <c r="T43" s="62">
        <f t="shared" si="21"/>
        <v>0</v>
      </c>
      <c r="U43" s="62">
        <f t="shared" si="21"/>
        <v>0</v>
      </c>
      <c r="V43" s="62">
        <f t="shared" si="21"/>
        <v>0</v>
      </c>
      <c r="W43" s="62"/>
      <c r="X43" s="63">
        <f t="shared" si="1"/>
        <v>281512.60504201683</v>
      </c>
      <c r="Y43" s="65" t="s">
        <v>64</v>
      </c>
      <c r="Z43" s="65"/>
      <c r="AA43" s="316" t="s">
        <v>400</v>
      </c>
      <c r="AB43" s="317"/>
      <c r="AC43" s="317"/>
      <c r="AD43" s="318"/>
      <c r="AE43" s="15"/>
    </row>
    <row r="44" spans="1:82" ht="34.5" customHeight="1" thickBot="1" x14ac:dyDescent="0.25">
      <c r="A44" s="53">
        <v>19</v>
      </c>
      <c r="B44" s="90"/>
      <c r="C44" s="53"/>
      <c r="D44" s="51" t="s">
        <v>83</v>
      </c>
      <c r="E44" s="52"/>
      <c r="F44" s="73">
        <f>SUM(F39:F43)</f>
        <v>761999</v>
      </c>
      <c r="G44" s="73"/>
      <c r="H44" s="73"/>
      <c r="I44" s="73"/>
      <c r="J44" s="73"/>
      <c r="K44" s="73"/>
      <c r="L44" s="73"/>
      <c r="M44" s="73"/>
      <c r="N44" s="73"/>
      <c r="O44" s="74">
        <f t="shared" ref="O44:V44" si="23">SUM(O39:O43)</f>
        <v>640335.29411764711</v>
      </c>
      <c r="P44" s="74">
        <f t="shared" si="23"/>
        <v>0</v>
      </c>
      <c r="Q44" s="62">
        <f t="shared" si="23"/>
        <v>0</v>
      </c>
      <c r="R44" s="74">
        <f t="shared" si="23"/>
        <v>0</v>
      </c>
      <c r="S44" s="74">
        <f t="shared" si="23"/>
        <v>0</v>
      </c>
      <c r="T44" s="74">
        <f t="shared" si="23"/>
        <v>0</v>
      </c>
      <c r="U44" s="74">
        <f t="shared" si="23"/>
        <v>0</v>
      </c>
      <c r="V44" s="74">
        <f t="shared" si="23"/>
        <v>0</v>
      </c>
      <c r="W44" s="74"/>
      <c r="X44" s="63">
        <f t="shared" si="1"/>
        <v>640335.29411764711</v>
      </c>
      <c r="Y44" s="65"/>
      <c r="Z44" s="65"/>
      <c r="AA44" s="100"/>
      <c r="AB44" s="67"/>
      <c r="AC44" s="94"/>
      <c r="AD44" s="86"/>
      <c r="AE44" s="15"/>
    </row>
    <row r="45" spans="1:82" s="101" customFormat="1" ht="37.5" customHeight="1" thickBot="1" x14ac:dyDescent="0.25">
      <c r="A45" s="53">
        <v>22</v>
      </c>
      <c r="B45" s="102"/>
      <c r="C45" s="103"/>
      <c r="D45" s="72" t="s">
        <v>86</v>
      </c>
      <c r="E45" s="52"/>
      <c r="F45" s="104" t="e">
        <f>F27+F29+F31+F38+F44+#REF!</f>
        <v>#REF!</v>
      </c>
      <c r="G45" s="104" t="e">
        <f>G27+G29+G31+G38+G44+#REF!</f>
        <v>#REF!</v>
      </c>
      <c r="H45" s="104" t="e">
        <f>H27+H29+H31+H38+H44+#REF!</f>
        <v>#REF!</v>
      </c>
      <c r="I45" s="104" t="e">
        <f>I27+I29+I31+I38+I44+#REF!</f>
        <v>#REF!</v>
      </c>
      <c r="J45" s="104" t="e">
        <f>J27+J29+J31+J38+J44+#REF!</f>
        <v>#REF!</v>
      </c>
      <c r="K45" s="104" t="e">
        <f>K27+K29+K31+K38+K44+#REF!</f>
        <v>#REF!</v>
      </c>
      <c r="L45" s="104" t="e">
        <f>L27+L29+L31+L38+L44+#REF!</f>
        <v>#REF!</v>
      </c>
      <c r="M45" s="104" t="e">
        <f>M27+M29+M31+M38+M44+#REF!</f>
        <v>#REF!</v>
      </c>
      <c r="N45" s="104" t="e">
        <f>N27+N29+N31+N38+N44+#REF!</f>
        <v>#REF!</v>
      </c>
      <c r="O45" s="74">
        <f>O27+O29+O31+O38+O44</f>
        <v>1620167.2268907563</v>
      </c>
      <c r="P45" s="74">
        <f t="shared" ref="P45:V45" si="24">P27+P29+P31+P38+P44</f>
        <v>0</v>
      </c>
      <c r="Q45" s="74">
        <f t="shared" si="24"/>
        <v>0</v>
      </c>
      <c r="R45" s="74">
        <f t="shared" si="24"/>
        <v>0</v>
      </c>
      <c r="S45" s="74">
        <f t="shared" si="24"/>
        <v>1495991.056973248</v>
      </c>
      <c r="T45" s="74">
        <f t="shared" si="24"/>
        <v>63302.752293577978</v>
      </c>
      <c r="U45" s="74">
        <f t="shared" si="24"/>
        <v>120252.8717909182</v>
      </c>
      <c r="V45" s="74">
        <f t="shared" si="24"/>
        <v>15897.001002235756</v>
      </c>
      <c r="W45" s="74">
        <f>W27+W29+W31+W38+W44</f>
        <v>0</v>
      </c>
      <c r="X45" s="74">
        <f t="shared" ref="X45" si="25">X27+X29+X31+X38+X44</f>
        <v>3315610.9089507363</v>
      </c>
      <c r="Y45" s="65"/>
      <c r="Z45" s="105"/>
      <c r="AA45" s="106"/>
      <c r="AB45" s="107"/>
      <c r="AC45" s="108"/>
      <c r="AD45" s="109"/>
      <c r="AE45" s="15"/>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row>
    <row r="46" spans="1:82" ht="15.75" x14ac:dyDescent="0.2">
      <c r="A46" s="110"/>
      <c r="B46" s="110"/>
      <c r="C46" s="110"/>
      <c r="D46" s="111"/>
      <c r="E46" s="112"/>
      <c r="F46" s="113"/>
      <c r="G46" s="113"/>
      <c r="H46" s="113"/>
      <c r="I46" s="114"/>
      <c r="J46" s="114"/>
      <c r="K46" s="110"/>
      <c r="L46" s="110"/>
      <c r="M46" s="110"/>
      <c r="N46" s="114"/>
      <c r="O46" s="114"/>
      <c r="P46" s="114"/>
      <c r="Q46" s="114"/>
      <c r="R46" s="110"/>
      <c r="S46" s="110"/>
      <c r="T46" s="110"/>
      <c r="U46" s="110"/>
      <c r="V46" s="110"/>
      <c r="W46" s="110"/>
      <c r="X46" s="114"/>
      <c r="Y46" s="114"/>
      <c r="Z46" s="114"/>
      <c r="AA46" s="114"/>
      <c r="AB46" s="114"/>
      <c r="AC46" s="114"/>
      <c r="AD46" s="114"/>
      <c r="AE46" s="15"/>
    </row>
    <row r="47" spans="1:82" ht="15.75" x14ac:dyDescent="0.25">
      <c r="A47" s="110"/>
      <c r="B47" s="110"/>
      <c r="C47" s="315" t="s">
        <v>399</v>
      </c>
      <c r="D47" s="315"/>
      <c r="E47" s="112"/>
      <c r="F47" s="113"/>
      <c r="G47" s="113"/>
      <c r="H47" s="113"/>
      <c r="I47" s="114"/>
      <c r="J47" s="114"/>
      <c r="K47" s="110"/>
      <c r="L47" s="110"/>
      <c r="M47" s="110"/>
      <c r="N47" s="114"/>
      <c r="O47" s="114"/>
      <c r="P47" s="114"/>
      <c r="Q47" s="292" t="s">
        <v>87</v>
      </c>
      <c r="R47" s="292"/>
      <c r="S47" s="292"/>
      <c r="T47" s="292"/>
      <c r="U47" s="115"/>
      <c r="V47" s="292" t="s">
        <v>310</v>
      </c>
      <c r="W47" s="292"/>
      <c r="X47" s="292"/>
      <c r="Y47" s="114"/>
      <c r="Z47" s="114"/>
      <c r="AA47" s="114"/>
      <c r="AB47" s="315"/>
      <c r="AC47" s="315"/>
      <c r="AD47" s="114"/>
      <c r="AE47" s="114"/>
      <c r="AF47" s="116"/>
    </row>
    <row r="48" spans="1:82" ht="15.75" customHeight="1" x14ac:dyDescent="0.25">
      <c r="A48" s="319" t="s">
        <v>398</v>
      </c>
      <c r="B48" s="319"/>
      <c r="C48" s="319"/>
      <c r="D48" s="319"/>
      <c r="E48" s="319"/>
      <c r="F48" s="113"/>
      <c r="G48" s="113"/>
      <c r="H48" s="113"/>
      <c r="I48" s="114"/>
      <c r="J48" s="114"/>
      <c r="K48" s="110"/>
      <c r="L48" s="110"/>
      <c r="M48" s="110"/>
      <c r="N48" s="114"/>
      <c r="O48" s="114"/>
      <c r="P48" s="114"/>
      <c r="Q48" s="315" t="s">
        <v>89</v>
      </c>
      <c r="R48" s="315"/>
      <c r="S48" s="315"/>
      <c r="T48" s="315"/>
      <c r="U48" s="115"/>
      <c r="V48" s="321" t="s">
        <v>90</v>
      </c>
      <c r="W48" s="321"/>
      <c r="X48" s="321"/>
      <c r="Y48" s="321"/>
      <c r="Z48" s="321"/>
      <c r="AA48" s="321"/>
      <c r="AB48" s="321"/>
      <c r="AC48" s="321"/>
      <c r="AD48" s="321"/>
      <c r="AE48" s="321"/>
      <c r="AF48" s="117"/>
    </row>
    <row r="49" spans="1:32" ht="15.75" customHeight="1" x14ac:dyDescent="0.2">
      <c r="A49" s="110"/>
      <c r="B49" s="319"/>
      <c r="C49" s="319"/>
      <c r="D49" s="319"/>
      <c r="E49" s="112"/>
      <c r="F49" s="113"/>
      <c r="G49" s="113"/>
      <c r="H49" s="113"/>
      <c r="I49" s="114"/>
      <c r="J49" s="114"/>
      <c r="K49" s="110"/>
      <c r="L49" s="110"/>
      <c r="M49" s="110"/>
      <c r="N49" s="114"/>
      <c r="O49" s="114"/>
      <c r="P49" s="114"/>
      <c r="Q49" s="114"/>
      <c r="R49" s="315"/>
      <c r="S49" s="315"/>
      <c r="T49" s="315"/>
      <c r="U49" s="112"/>
      <c r="V49" s="315"/>
      <c r="W49" s="315"/>
      <c r="X49" s="315"/>
      <c r="Y49" s="315"/>
      <c r="Z49" s="110"/>
      <c r="AA49" s="315"/>
      <c r="AB49" s="315"/>
      <c r="AC49" s="315"/>
      <c r="AD49" s="315"/>
      <c r="AE49" s="110"/>
      <c r="AF49" s="116"/>
    </row>
    <row r="50" spans="1:32" ht="17.25" customHeight="1" x14ac:dyDescent="0.2">
      <c r="A50" s="2"/>
      <c r="B50" s="2"/>
      <c r="D50" s="14"/>
      <c r="F50" s="6"/>
      <c r="I50" s="15"/>
      <c r="J50" s="15"/>
      <c r="K50" s="2"/>
      <c r="L50" s="2"/>
      <c r="M50" s="2"/>
      <c r="N50" s="15"/>
      <c r="O50" s="15"/>
      <c r="P50" s="15"/>
      <c r="Q50" s="15"/>
      <c r="S50" s="118"/>
      <c r="T50" s="118"/>
      <c r="U50" s="118"/>
      <c r="V50" s="118"/>
      <c r="X50" s="320"/>
      <c r="Y50" s="320"/>
      <c r="Z50" s="320"/>
      <c r="AA50" s="320"/>
      <c r="AB50" s="320"/>
      <c r="AC50" s="119"/>
      <c r="AD50" s="15"/>
      <c r="AE50" s="15"/>
    </row>
    <row r="51" spans="1:32" x14ac:dyDescent="0.2">
      <c r="F51" s="6"/>
      <c r="N51" s="7"/>
    </row>
    <row r="52" spans="1:32" x14ac:dyDescent="0.2">
      <c r="F52" s="6"/>
      <c r="N52" s="7"/>
    </row>
    <row r="53" spans="1:32" x14ac:dyDescent="0.2">
      <c r="F53" s="6"/>
      <c r="N53" s="7"/>
    </row>
    <row r="54" spans="1:32" x14ac:dyDescent="0.2">
      <c r="F54" s="6"/>
      <c r="N54" s="7"/>
    </row>
    <row r="55" spans="1:32" x14ac:dyDescent="0.2">
      <c r="F55" s="6"/>
      <c r="N55" s="7"/>
    </row>
    <row r="56" spans="1:32" x14ac:dyDescent="0.2">
      <c r="F56" s="6"/>
      <c r="N56" s="7"/>
    </row>
    <row r="57" spans="1:32" x14ac:dyDescent="0.2">
      <c r="F57" s="6"/>
      <c r="N57" s="7"/>
    </row>
    <row r="58" spans="1:32" x14ac:dyDescent="0.2">
      <c r="F58" s="6"/>
      <c r="N58" s="7"/>
    </row>
    <row r="59" spans="1:32" x14ac:dyDescent="0.2">
      <c r="F59" s="6"/>
      <c r="N59" s="7"/>
    </row>
    <row r="60" spans="1:32" x14ac:dyDescent="0.2">
      <c r="F60" s="6"/>
      <c r="N60" s="7"/>
    </row>
    <row r="61" spans="1:32" x14ac:dyDescent="0.2">
      <c r="F61" s="6"/>
      <c r="N61" s="7"/>
    </row>
    <row r="62" spans="1:32" x14ac:dyDescent="0.2">
      <c r="F62" s="6"/>
      <c r="N62" s="7"/>
    </row>
    <row r="63" spans="1:32" x14ac:dyDescent="0.2">
      <c r="F63" s="6"/>
      <c r="N63" s="7"/>
    </row>
    <row r="64" spans="1:32" x14ac:dyDescent="0.2">
      <c r="F64" s="6"/>
      <c r="N64" s="7"/>
    </row>
    <row r="65" spans="6:14" x14ac:dyDescent="0.2">
      <c r="F65" s="6"/>
      <c r="N65" s="7"/>
    </row>
    <row r="66" spans="6:14" x14ac:dyDescent="0.2">
      <c r="F66" s="6"/>
      <c r="N66" s="7"/>
    </row>
    <row r="67" spans="6:14" x14ac:dyDescent="0.2">
      <c r="F67" s="6"/>
      <c r="N67" s="7"/>
    </row>
    <row r="68" spans="6:14" x14ac:dyDescent="0.2">
      <c r="F68" s="6"/>
      <c r="N68" s="7"/>
    </row>
    <row r="69" spans="6:14" x14ac:dyDescent="0.2">
      <c r="F69" s="6"/>
      <c r="N69" s="7"/>
    </row>
    <row r="70" spans="6:14" x14ac:dyDescent="0.2">
      <c r="F70" s="6"/>
      <c r="N70" s="7"/>
    </row>
    <row r="71" spans="6:14" x14ac:dyDescent="0.2">
      <c r="F71" s="6"/>
      <c r="N71" s="7"/>
    </row>
    <row r="72" spans="6:14" x14ac:dyDescent="0.2">
      <c r="F72" s="6"/>
      <c r="N72" s="7"/>
    </row>
    <row r="73" spans="6:14" x14ac:dyDescent="0.2">
      <c r="F73" s="6"/>
      <c r="N73" s="7"/>
    </row>
    <row r="74" spans="6:14" x14ac:dyDescent="0.2">
      <c r="F74" s="6"/>
      <c r="N74" s="7"/>
    </row>
    <row r="75" spans="6:14" x14ac:dyDescent="0.2">
      <c r="F75" s="6"/>
      <c r="N75" s="7"/>
    </row>
    <row r="76" spans="6:14" x14ac:dyDescent="0.2">
      <c r="F76" s="6"/>
      <c r="N76" s="7"/>
    </row>
    <row r="77" spans="6:14" x14ac:dyDescent="0.2">
      <c r="F77" s="6"/>
      <c r="N77" s="7"/>
    </row>
    <row r="78" spans="6:14" x14ac:dyDescent="0.2">
      <c r="F78" s="6"/>
      <c r="N78" s="7"/>
    </row>
    <row r="79" spans="6:14" x14ac:dyDescent="0.2">
      <c r="F79" s="6"/>
      <c r="N79" s="7"/>
    </row>
    <row r="80" spans="6:14" x14ac:dyDescent="0.2">
      <c r="F80" s="6"/>
      <c r="N80" s="7"/>
    </row>
    <row r="81" spans="6:14" x14ac:dyDescent="0.2">
      <c r="F81" s="6"/>
      <c r="N81" s="7"/>
    </row>
    <row r="82" spans="6:14" x14ac:dyDescent="0.2">
      <c r="F82" s="6"/>
      <c r="N82" s="7"/>
    </row>
    <row r="83" spans="6:14" x14ac:dyDescent="0.2">
      <c r="F83" s="6"/>
      <c r="N83" s="7"/>
    </row>
    <row r="84" spans="6:14" x14ac:dyDescent="0.2">
      <c r="F84" s="6"/>
      <c r="N84" s="7"/>
    </row>
    <row r="85" spans="6:14" x14ac:dyDescent="0.2">
      <c r="F85" s="6"/>
      <c r="N85" s="7"/>
    </row>
    <row r="86" spans="6:14" x14ac:dyDescent="0.2">
      <c r="F86" s="6"/>
      <c r="N86" s="7"/>
    </row>
    <row r="87" spans="6:14" x14ac:dyDescent="0.2">
      <c r="F87" s="6"/>
      <c r="N87" s="7"/>
    </row>
    <row r="88" spans="6:14" x14ac:dyDescent="0.2">
      <c r="F88" s="6"/>
      <c r="N88" s="7"/>
    </row>
    <row r="89" spans="6:14" x14ac:dyDescent="0.2">
      <c r="F89" s="6"/>
      <c r="N89" s="7"/>
    </row>
    <row r="90" spans="6:14" x14ac:dyDescent="0.2">
      <c r="F90" s="6"/>
      <c r="N90" s="7"/>
    </row>
    <row r="91" spans="6:14" x14ac:dyDescent="0.2">
      <c r="F91" s="6"/>
      <c r="N91" s="7"/>
    </row>
    <row r="92" spans="6:14" x14ac:dyDescent="0.2">
      <c r="F92" s="6"/>
      <c r="N92" s="7"/>
    </row>
    <row r="93" spans="6:14" x14ac:dyDescent="0.2">
      <c r="F93" s="6"/>
      <c r="N93" s="7"/>
    </row>
    <row r="94" spans="6:14" x14ac:dyDescent="0.2">
      <c r="F94" s="6"/>
      <c r="N94" s="7"/>
    </row>
    <row r="95" spans="6:14" x14ac:dyDescent="0.2">
      <c r="F95" s="6"/>
      <c r="N95" s="7"/>
    </row>
    <row r="96" spans="6:14" x14ac:dyDescent="0.2">
      <c r="F96" s="6"/>
      <c r="N96" s="7"/>
    </row>
    <row r="97" spans="6:14" x14ac:dyDescent="0.2">
      <c r="F97" s="6"/>
      <c r="N97" s="7"/>
    </row>
    <row r="98" spans="6:14" x14ac:dyDescent="0.2">
      <c r="F98" s="6"/>
      <c r="N98" s="7"/>
    </row>
    <row r="99" spans="6:14" x14ac:dyDescent="0.2">
      <c r="F99" s="6"/>
      <c r="N99" s="7"/>
    </row>
    <row r="100" spans="6:14" x14ac:dyDescent="0.2">
      <c r="F100" s="6"/>
      <c r="N100" s="7"/>
    </row>
    <row r="101" spans="6:14" x14ac:dyDescent="0.2">
      <c r="F101" s="6"/>
      <c r="N101" s="7"/>
    </row>
    <row r="102" spans="6:14" x14ac:dyDescent="0.2">
      <c r="F102" s="6"/>
      <c r="N102" s="7"/>
    </row>
    <row r="103" spans="6:14" x14ac:dyDescent="0.2">
      <c r="F103" s="6"/>
      <c r="N103" s="7"/>
    </row>
    <row r="104" spans="6:14" x14ac:dyDescent="0.2">
      <c r="F104" s="6"/>
      <c r="N104" s="7"/>
    </row>
    <row r="105" spans="6:14" x14ac:dyDescent="0.2">
      <c r="F105" s="6"/>
      <c r="N105" s="7"/>
    </row>
    <row r="106" spans="6:14" x14ac:dyDescent="0.2">
      <c r="F106" s="6"/>
      <c r="N106" s="7"/>
    </row>
    <row r="107" spans="6:14" x14ac:dyDescent="0.2">
      <c r="F107" s="6"/>
      <c r="N107" s="7"/>
    </row>
    <row r="108" spans="6:14" x14ac:dyDescent="0.2">
      <c r="F108" s="6"/>
      <c r="N108" s="7"/>
    </row>
    <row r="109" spans="6:14" x14ac:dyDescent="0.2">
      <c r="F109" s="6"/>
      <c r="N109" s="7"/>
    </row>
    <row r="110" spans="6:14" x14ac:dyDescent="0.2">
      <c r="F110" s="6"/>
      <c r="N110" s="7"/>
    </row>
    <row r="111" spans="6:14" x14ac:dyDescent="0.2">
      <c r="F111" s="6"/>
      <c r="N111" s="7"/>
    </row>
    <row r="112" spans="6:14" x14ac:dyDescent="0.2">
      <c r="F112" s="6"/>
      <c r="N112" s="7"/>
    </row>
  </sheetData>
  <mergeCells count="37">
    <mergeCell ref="B5:E5"/>
    <mergeCell ref="C47:D47"/>
    <mergeCell ref="A48:E48"/>
    <mergeCell ref="X50:AB50"/>
    <mergeCell ref="V48:Z48"/>
    <mergeCell ref="AA48:AE48"/>
    <mergeCell ref="B49:D49"/>
    <mergeCell ref="R49:T49"/>
    <mergeCell ref="V49:Y49"/>
    <mergeCell ref="AA49:AD49"/>
    <mergeCell ref="Q48:T48"/>
    <mergeCell ref="AC23:AC24"/>
    <mergeCell ref="AD23:AD24"/>
    <mergeCell ref="V47:X47"/>
    <mergeCell ref="AB47:AC47"/>
    <mergeCell ref="AA43:AD43"/>
    <mergeCell ref="A23:A24"/>
    <mergeCell ref="B23:B24"/>
    <mergeCell ref="C23:C24"/>
    <mergeCell ref="D23:D24"/>
    <mergeCell ref="Y23:Y24"/>
    <mergeCell ref="AA9:AD9"/>
    <mergeCell ref="AA8:AC8"/>
    <mergeCell ref="Q47:T47"/>
    <mergeCell ref="AA42:AD42"/>
    <mergeCell ref="B2:O2"/>
    <mergeCell ref="W7:Y7"/>
    <mergeCell ref="B3:E3"/>
    <mergeCell ref="W8:Y8"/>
    <mergeCell ref="B4:E4"/>
    <mergeCell ref="Z10:AE10"/>
    <mergeCell ref="C13:AD13"/>
    <mergeCell ref="S14:V14"/>
    <mergeCell ref="AA22:AB22"/>
    <mergeCell ref="Z23:Z24"/>
    <mergeCell ref="AA23:AA24"/>
    <mergeCell ref="AB23:AB24"/>
  </mergeCells>
  <pageMargins left="0.61811000000000005" right="0.25" top="0.31496099999999999" bottom="6.4960999999999991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W147"/>
  <sheetViews>
    <sheetView topLeftCell="A2" zoomScaleNormal="100" workbookViewId="0">
      <selection activeCell="Q11" sqref="Q11"/>
    </sheetView>
  </sheetViews>
  <sheetFormatPr defaultRowHeight="15.75" customHeight="1" x14ac:dyDescent="0.2"/>
  <cols>
    <col min="1" max="1" width="5.42578125" style="221" customWidth="1"/>
    <col min="2" max="2" width="9.42578125" style="120" customWidth="1"/>
    <col min="3" max="3" width="6.42578125" style="110" customWidth="1"/>
    <col min="4" max="4" width="20.7109375" style="121" customWidth="1"/>
    <col min="5" max="5" width="12" style="112" customWidth="1"/>
    <col min="6" max="6" width="12.7109375" style="113" hidden="1" customWidth="1"/>
    <col min="7" max="7" width="12.7109375" style="116" hidden="1" customWidth="1"/>
    <col min="8" max="8" width="10" style="116" hidden="1" customWidth="1"/>
    <col min="9" max="9" width="9.28515625" style="210" hidden="1" customWidth="1"/>
    <col min="10" max="10" width="10.42578125" style="210" hidden="1" customWidth="1"/>
    <col min="11" max="11" width="10.42578125" style="116" hidden="1" customWidth="1"/>
    <col min="12" max="12" width="10.5703125" style="116" hidden="1" customWidth="1"/>
    <col min="13" max="13" width="10.85546875" style="116" hidden="1" customWidth="1"/>
    <col min="14" max="14" width="14.42578125" style="110" customWidth="1"/>
    <col min="15" max="15" width="11.42578125" style="110" customWidth="1"/>
    <col min="16" max="16" width="12.85546875" style="110" customWidth="1"/>
    <col min="17" max="17" width="10.7109375" style="110" customWidth="1"/>
    <col min="18" max="19" width="12.7109375" style="110" customWidth="1"/>
    <col min="20" max="21" width="11.7109375" style="110" customWidth="1"/>
    <col min="22" max="22" width="12.7109375" style="110" customWidth="1"/>
    <col min="23" max="23" width="9.42578125" style="110" customWidth="1"/>
    <col min="24" max="24" width="10.28515625" style="122" customWidth="1"/>
    <col min="25" max="25" width="9.7109375" style="122" customWidth="1"/>
    <col min="26" max="257" width="9.140625" style="116" customWidth="1"/>
  </cols>
  <sheetData>
    <row r="1" spans="1:25" hidden="1" x14ac:dyDescent="0.2"/>
    <row r="2" spans="1:25" x14ac:dyDescent="0.2">
      <c r="C2" s="215"/>
      <c r="E2" s="216"/>
      <c r="N2" s="215"/>
      <c r="O2" s="215"/>
      <c r="P2" s="215"/>
      <c r="Q2" s="215"/>
      <c r="R2" s="215"/>
      <c r="S2" s="215"/>
      <c r="T2" s="215"/>
      <c r="U2" s="215"/>
      <c r="V2" s="215"/>
      <c r="W2" s="215"/>
    </row>
    <row r="3" spans="1:25" ht="18.75" x14ac:dyDescent="0.2">
      <c r="C3" s="215"/>
      <c r="E3" s="216"/>
      <c r="N3" s="215"/>
      <c r="O3" s="215"/>
      <c r="P3" s="215"/>
      <c r="Q3" s="215"/>
      <c r="R3" s="215"/>
      <c r="S3" s="13"/>
      <c r="T3" s="13" t="s">
        <v>2</v>
      </c>
      <c r="U3" s="13"/>
      <c r="V3" s="13"/>
      <c r="W3" s="13"/>
      <c r="X3" s="13"/>
    </row>
    <row r="4" spans="1:25" ht="18.75" x14ac:dyDescent="0.2">
      <c r="A4" s="237"/>
      <c r="C4" s="237"/>
      <c r="E4" s="242"/>
      <c r="N4" s="237"/>
      <c r="O4" s="237"/>
      <c r="P4" s="237"/>
      <c r="Q4" s="237"/>
      <c r="R4" s="237"/>
      <c r="S4" s="13"/>
      <c r="T4" s="13"/>
      <c r="U4" s="291" t="s">
        <v>378</v>
      </c>
      <c r="V4" s="291"/>
      <c r="W4" s="291"/>
      <c r="X4" s="291"/>
    </row>
    <row r="5" spans="1:25" ht="18.75" x14ac:dyDescent="0.2">
      <c r="C5" s="215"/>
      <c r="E5" s="216"/>
      <c r="N5" s="215"/>
      <c r="O5" s="215"/>
      <c r="P5" s="215"/>
      <c r="Q5" s="215"/>
      <c r="R5" s="215"/>
      <c r="S5" s="291" t="s">
        <v>381</v>
      </c>
      <c r="T5" s="291"/>
      <c r="U5" s="291"/>
      <c r="V5" s="291"/>
      <c r="W5" s="291"/>
      <c r="X5" s="291"/>
    </row>
    <row r="6" spans="1:25" ht="18.75" x14ac:dyDescent="0.2">
      <c r="C6" s="219"/>
      <c r="E6" s="220"/>
      <c r="N6" s="219"/>
      <c r="O6" s="219"/>
      <c r="P6" s="219"/>
      <c r="Q6" s="219"/>
      <c r="R6" s="219"/>
      <c r="S6" s="218"/>
      <c r="T6" s="218"/>
      <c r="U6" s="218"/>
      <c r="V6" s="218"/>
      <c r="W6" s="218"/>
      <c r="X6" s="218"/>
    </row>
    <row r="7" spans="1:25" ht="18.75" x14ac:dyDescent="0.2">
      <c r="C7" s="219"/>
      <c r="E7" s="220"/>
      <c r="N7" s="219"/>
      <c r="O7" s="219"/>
      <c r="P7" s="219"/>
      <c r="Q7" s="219"/>
      <c r="R7" s="219"/>
      <c r="S7" s="218"/>
      <c r="T7" s="218"/>
      <c r="U7" s="218"/>
      <c r="V7" s="218"/>
      <c r="W7" s="218"/>
      <c r="X7" s="218"/>
    </row>
    <row r="8" spans="1:25" ht="18.75" x14ac:dyDescent="0.2">
      <c r="C8" s="219"/>
      <c r="E8" s="220"/>
      <c r="N8" s="219"/>
      <c r="O8" s="219"/>
      <c r="P8" s="219"/>
      <c r="Q8" s="219"/>
      <c r="R8" s="219"/>
      <c r="S8" s="218"/>
      <c r="T8" s="218"/>
      <c r="U8" s="218"/>
      <c r="V8" s="218"/>
      <c r="W8" s="218"/>
      <c r="X8" s="218"/>
    </row>
    <row r="9" spans="1:25" ht="18.75" x14ac:dyDescent="0.2">
      <c r="C9" s="219"/>
      <c r="E9" s="220"/>
      <c r="N9" s="219"/>
      <c r="O9" s="219"/>
      <c r="P9" s="219"/>
      <c r="Q9" s="219"/>
      <c r="R9" s="219"/>
      <c r="S9" s="218"/>
      <c r="T9" s="218"/>
      <c r="U9" s="218"/>
      <c r="V9" s="218"/>
      <c r="W9" s="218"/>
      <c r="X9" s="218"/>
    </row>
    <row r="10" spans="1:25" x14ac:dyDescent="0.2">
      <c r="C10" s="215"/>
      <c r="E10" s="216"/>
      <c r="N10" s="215"/>
      <c r="O10" s="215"/>
      <c r="P10" s="215"/>
      <c r="Q10" s="215"/>
      <c r="R10" s="215"/>
      <c r="S10" s="215"/>
      <c r="T10" s="215"/>
      <c r="U10" s="215"/>
      <c r="V10" s="215"/>
      <c r="W10" s="215"/>
    </row>
    <row r="11" spans="1:25" x14ac:dyDescent="0.2">
      <c r="C11" s="215"/>
      <c r="E11" s="216"/>
      <c r="N11" s="215"/>
      <c r="O11" s="215"/>
      <c r="P11" s="215"/>
      <c r="Q11" s="215"/>
      <c r="R11" s="215"/>
      <c r="S11" s="215"/>
      <c r="T11" s="215"/>
      <c r="U11" s="215"/>
      <c r="V11" s="215"/>
      <c r="W11" s="215"/>
    </row>
    <row r="12" spans="1:25" ht="18" customHeight="1" x14ac:dyDescent="0.2">
      <c r="D12" s="120"/>
      <c r="E12" s="325" t="s">
        <v>91</v>
      </c>
      <c r="F12" s="325"/>
      <c r="G12" s="325"/>
      <c r="H12" s="325"/>
      <c r="I12" s="325"/>
      <c r="J12" s="325"/>
      <c r="K12" s="325"/>
      <c r="L12" s="325"/>
      <c r="M12" s="325"/>
      <c r="N12" s="325"/>
      <c r="O12" s="325"/>
      <c r="P12" s="325"/>
      <c r="Q12" s="325"/>
      <c r="R12" s="123"/>
      <c r="S12" s="123"/>
      <c r="T12" s="123"/>
      <c r="U12" s="123"/>
    </row>
    <row r="13" spans="1:25" ht="18" customHeight="1" x14ac:dyDescent="0.2">
      <c r="C13" s="215"/>
      <c r="D13" s="120"/>
      <c r="E13" s="217"/>
      <c r="F13" s="217"/>
      <c r="G13" s="217"/>
      <c r="H13" s="217"/>
      <c r="I13" s="217"/>
      <c r="J13" s="217"/>
      <c r="K13" s="217"/>
      <c r="L13" s="217"/>
      <c r="M13" s="217"/>
      <c r="N13" s="217"/>
      <c r="O13" s="217"/>
      <c r="P13" s="217"/>
      <c r="Q13" s="217"/>
      <c r="R13" s="217"/>
      <c r="S13" s="217"/>
      <c r="T13" s="217"/>
      <c r="U13" s="217"/>
      <c r="V13" s="215"/>
      <c r="W13" s="215"/>
    </row>
    <row r="14" spans="1:25" ht="15" customHeight="1" x14ac:dyDescent="0.2">
      <c r="D14" s="120"/>
      <c r="F14" s="120"/>
      <c r="G14" s="120"/>
      <c r="H14" s="120"/>
      <c r="I14" s="212"/>
      <c r="J14" s="212"/>
      <c r="K14" s="120"/>
      <c r="L14" s="120"/>
      <c r="M14" s="120"/>
    </row>
    <row r="15" spans="1:25" ht="16.5" thickBot="1" x14ac:dyDescent="0.25">
      <c r="B15" s="110"/>
      <c r="C15" s="20"/>
      <c r="D15" s="110"/>
    </row>
    <row r="16" spans="1:25" ht="21" customHeight="1" thickBot="1" x14ac:dyDescent="0.25">
      <c r="B16" s="110"/>
      <c r="D16" s="111"/>
      <c r="E16" s="52" t="s">
        <v>5</v>
      </c>
      <c r="F16" s="105" t="s">
        <v>13</v>
      </c>
      <c r="G16" s="124" t="s">
        <v>14</v>
      </c>
      <c r="H16" s="53" t="s">
        <v>15</v>
      </c>
      <c r="I16" s="83" t="s">
        <v>9</v>
      </c>
      <c r="J16" s="83" t="s">
        <v>10</v>
      </c>
      <c r="K16" s="125" t="s">
        <v>92</v>
      </c>
      <c r="L16" s="53" t="s">
        <v>11</v>
      </c>
      <c r="M16" s="126" t="s">
        <v>7</v>
      </c>
      <c r="N16" s="127" t="s">
        <v>13</v>
      </c>
      <c r="O16" s="127" t="s">
        <v>14</v>
      </c>
      <c r="P16" s="127" t="s">
        <v>15</v>
      </c>
      <c r="Q16" s="75" t="s">
        <v>9</v>
      </c>
      <c r="R16" s="75" t="s">
        <v>10</v>
      </c>
      <c r="S16" s="75" t="s">
        <v>92</v>
      </c>
      <c r="T16" s="75" t="s">
        <v>11</v>
      </c>
      <c r="U16" s="75" t="s">
        <v>7</v>
      </c>
      <c r="V16" s="128"/>
      <c r="W16" s="129"/>
      <c r="X16" s="326"/>
      <c r="Y16" s="326"/>
    </row>
    <row r="17" spans="1:44" s="120" customFormat="1" ht="129" customHeight="1" thickBot="1" x14ac:dyDescent="0.25">
      <c r="A17" s="304" t="s">
        <v>16</v>
      </c>
      <c r="B17" s="310" t="s">
        <v>17</v>
      </c>
      <c r="C17" s="304" t="s">
        <v>93</v>
      </c>
      <c r="D17" s="304" t="s">
        <v>94</v>
      </c>
      <c r="E17" s="328" t="s">
        <v>95</v>
      </c>
      <c r="F17" s="130" t="s">
        <v>96</v>
      </c>
      <c r="G17" s="130" t="s">
        <v>97</v>
      </c>
      <c r="H17" s="130" t="s">
        <v>98</v>
      </c>
      <c r="I17" s="213" t="s">
        <v>26</v>
      </c>
      <c r="J17" s="214" t="s">
        <v>99</v>
      </c>
      <c r="K17" s="131" t="s">
        <v>100</v>
      </c>
      <c r="L17" s="36" t="s">
        <v>28</v>
      </c>
      <c r="M17" s="129" t="s">
        <v>32</v>
      </c>
      <c r="N17" s="132" t="s">
        <v>101</v>
      </c>
      <c r="O17" s="133" t="s">
        <v>102</v>
      </c>
      <c r="P17" s="133" t="s">
        <v>34</v>
      </c>
      <c r="Q17" s="133" t="s">
        <v>35</v>
      </c>
      <c r="R17" s="134" t="s">
        <v>36</v>
      </c>
      <c r="S17" s="135" t="s">
        <v>100</v>
      </c>
      <c r="T17" s="134" t="s">
        <v>313</v>
      </c>
      <c r="U17" s="136" t="s">
        <v>32</v>
      </c>
      <c r="V17" s="137" t="s">
        <v>38</v>
      </c>
      <c r="W17" s="331" t="s">
        <v>39</v>
      </c>
      <c r="X17" s="334" t="s">
        <v>103</v>
      </c>
      <c r="Y17" s="334" t="s">
        <v>104</v>
      </c>
    </row>
    <row r="18" spans="1:44" s="120" customFormat="1" ht="98.25" customHeight="1" thickBot="1" x14ac:dyDescent="0.25">
      <c r="A18" s="322"/>
      <c r="B18" s="327"/>
      <c r="C18" s="322"/>
      <c r="D18" s="322"/>
      <c r="E18" s="329"/>
      <c r="F18" s="53" t="s">
        <v>45</v>
      </c>
      <c r="G18" s="53" t="s">
        <v>45</v>
      </c>
      <c r="H18" s="53" t="s">
        <v>45</v>
      </c>
      <c r="I18" s="60" t="s">
        <v>45</v>
      </c>
      <c r="J18" s="60" t="s">
        <v>45</v>
      </c>
      <c r="K18" s="53" t="s">
        <v>45</v>
      </c>
      <c r="L18" s="53" t="s">
        <v>45</v>
      </c>
      <c r="M18" s="45" t="s">
        <v>45</v>
      </c>
      <c r="N18" s="304" t="s">
        <v>105</v>
      </c>
      <c r="O18" s="309" t="s">
        <v>106</v>
      </c>
      <c r="P18" s="309" t="s">
        <v>106</v>
      </c>
      <c r="Q18" s="309" t="s">
        <v>106</v>
      </c>
      <c r="R18" s="304" t="s">
        <v>106</v>
      </c>
      <c r="S18" s="309" t="s">
        <v>106</v>
      </c>
      <c r="T18" s="304" t="s">
        <v>106</v>
      </c>
      <c r="U18" s="304" t="s">
        <v>106</v>
      </c>
      <c r="V18" s="309" t="s">
        <v>107</v>
      </c>
      <c r="W18" s="332"/>
      <c r="X18" s="335"/>
      <c r="Y18" s="335"/>
    </row>
    <row r="19" spans="1:44" s="120" customFormat="1" ht="36.75" customHeight="1" thickBot="1" x14ac:dyDescent="0.25">
      <c r="A19" s="305"/>
      <c r="B19" s="311"/>
      <c r="C19" s="305"/>
      <c r="D19" s="305"/>
      <c r="E19" s="330"/>
      <c r="F19" s="45"/>
      <c r="G19" s="45"/>
      <c r="H19" s="45"/>
      <c r="I19" s="191"/>
      <c r="J19" s="191"/>
      <c r="K19" s="45"/>
      <c r="L19" s="45"/>
      <c r="M19" s="53"/>
      <c r="N19" s="305"/>
      <c r="O19" s="305"/>
      <c r="P19" s="305"/>
      <c r="Q19" s="305"/>
      <c r="R19" s="305"/>
      <c r="S19" s="305"/>
      <c r="T19" s="305"/>
      <c r="U19" s="305"/>
      <c r="V19" s="305"/>
      <c r="W19" s="333"/>
      <c r="X19" s="336"/>
      <c r="Y19" s="336"/>
    </row>
    <row r="20" spans="1:44" ht="29.25" customHeight="1" x14ac:dyDescent="0.2">
      <c r="A20" s="323">
        <v>1</v>
      </c>
      <c r="B20" s="337" t="s">
        <v>108</v>
      </c>
      <c r="C20" s="323">
        <v>1</v>
      </c>
      <c r="D20" s="339" t="s">
        <v>109</v>
      </c>
      <c r="E20" s="341" t="s">
        <v>110</v>
      </c>
      <c r="F20" s="323">
        <v>36000</v>
      </c>
      <c r="G20" s="323">
        <v>4000</v>
      </c>
      <c r="H20" s="323">
        <v>7000</v>
      </c>
      <c r="I20" s="343">
        <v>1000</v>
      </c>
      <c r="J20" s="343">
        <v>2000</v>
      </c>
      <c r="K20" s="323"/>
      <c r="L20" s="323">
        <v>2000</v>
      </c>
      <c r="M20" s="323"/>
      <c r="N20" s="345">
        <f>F20/1.19</f>
        <v>30252.100840336137</v>
      </c>
      <c r="O20" s="345">
        <f t="shared" ref="O20:U20" si="0">G20/1.19</f>
        <v>3361.3445378151264</v>
      </c>
      <c r="P20" s="345">
        <f t="shared" si="0"/>
        <v>5882.3529411764712</v>
      </c>
      <c r="Q20" s="345">
        <f t="shared" si="0"/>
        <v>840.3361344537816</v>
      </c>
      <c r="R20" s="345">
        <f t="shared" si="0"/>
        <v>1680.6722689075632</v>
      </c>
      <c r="S20" s="345">
        <f t="shared" si="0"/>
        <v>0</v>
      </c>
      <c r="T20" s="345">
        <f t="shared" si="0"/>
        <v>1680.6722689075632</v>
      </c>
      <c r="U20" s="345">
        <f t="shared" si="0"/>
        <v>0</v>
      </c>
      <c r="V20" s="345">
        <f>SUM(N20:U20)</f>
        <v>43697.478991596639</v>
      </c>
      <c r="W20" s="359" t="s">
        <v>111</v>
      </c>
      <c r="X20" s="347" t="s">
        <v>317</v>
      </c>
      <c r="Y20" s="349" t="s">
        <v>368</v>
      </c>
    </row>
    <row r="21" spans="1:44" ht="19.5" customHeight="1" thickBot="1" x14ac:dyDescent="0.25">
      <c r="A21" s="324"/>
      <c r="B21" s="338"/>
      <c r="C21" s="324"/>
      <c r="D21" s="340"/>
      <c r="E21" s="342"/>
      <c r="F21" s="324"/>
      <c r="G21" s="324"/>
      <c r="H21" s="324"/>
      <c r="I21" s="344"/>
      <c r="J21" s="344"/>
      <c r="K21" s="324"/>
      <c r="L21" s="324"/>
      <c r="M21" s="324"/>
      <c r="N21" s="346"/>
      <c r="O21" s="346"/>
      <c r="P21" s="346"/>
      <c r="Q21" s="346"/>
      <c r="R21" s="346"/>
      <c r="S21" s="346"/>
      <c r="T21" s="346"/>
      <c r="U21" s="346"/>
      <c r="V21" s="346"/>
      <c r="W21" s="360"/>
      <c r="X21" s="348"/>
      <c r="Y21" s="350"/>
    </row>
    <row r="22" spans="1:44" s="138" customFormat="1" ht="25.5" customHeight="1" thickBot="1" x14ac:dyDescent="0.25">
      <c r="A22" s="53">
        <v>2</v>
      </c>
      <c r="B22" s="49"/>
      <c r="C22" s="53"/>
      <c r="D22" s="80" t="s">
        <v>112</v>
      </c>
      <c r="E22" s="139"/>
      <c r="F22" s="60"/>
      <c r="G22" s="60"/>
      <c r="H22" s="60"/>
      <c r="I22" s="60"/>
      <c r="J22" s="60"/>
      <c r="K22" s="60"/>
      <c r="L22" s="60"/>
      <c r="M22" s="60"/>
      <c r="N22" s="62">
        <f t="shared" ref="N22:V22" si="1">SUM(N20)</f>
        <v>30252.100840336137</v>
      </c>
      <c r="O22" s="62">
        <f t="shared" si="1"/>
        <v>3361.3445378151264</v>
      </c>
      <c r="P22" s="62">
        <f t="shared" si="1"/>
        <v>5882.3529411764712</v>
      </c>
      <c r="Q22" s="62">
        <f t="shared" si="1"/>
        <v>840.3361344537816</v>
      </c>
      <c r="R22" s="62">
        <f t="shared" si="1"/>
        <v>1680.6722689075632</v>
      </c>
      <c r="S22" s="62">
        <f t="shared" si="1"/>
        <v>0</v>
      </c>
      <c r="T22" s="62">
        <f t="shared" si="1"/>
        <v>1680.6722689075632</v>
      </c>
      <c r="U22" s="62">
        <f t="shared" si="1"/>
        <v>0</v>
      </c>
      <c r="V22" s="62">
        <f t="shared" si="1"/>
        <v>43697.478991596639</v>
      </c>
      <c r="W22" s="140"/>
      <c r="X22" s="141"/>
      <c r="Y22" s="142"/>
      <c r="Z22" s="116"/>
      <c r="AA22" s="116"/>
      <c r="AB22" s="116"/>
      <c r="AC22" s="116"/>
      <c r="AD22" s="116"/>
      <c r="AE22" s="116"/>
      <c r="AF22" s="116"/>
      <c r="AG22" s="116"/>
      <c r="AH22" s="116"/>
      <c r="AI22" s="116"/>
      <c r="AJ22" s="116"/>
      <c r="AK22" s="116"/>
      <c r="AL22" s="116"/>
      <c r="AM22" s="116"/>
      <c r="AN22" s="116"/>
      <c r="AO22" s="116"/>
      <c r="AP22" s="116"/>
      <c r="AQ22" s="116"/>
      <c r="AR22" s="116"/>
    </row>
    <row r="23" spans="1:44" s="116" customFormat="1" ht="140.25" customHeight="1" thickBot="1" x14ac:dyDescent="0.25">
      <c r="A23" s="53">
        <v>3</v>
      </c>
      <c r="B23" s="67" t="s">
        <v>113</v>
      </c>
      <c r="C23" s="53">
        <v>2</v>
      </c>
      <c r="D23" s="80" t="s">
        <v>114</v>
      </c>
      <c r="E23" s="139" t="s">
        <v>115</v>
      </c>
      <c r="F23" s="60">
        <v>4000</v>
      </c>
      <c r="G23" s="60">
        <v>10000</v>
      </c>
      <c r="H23" s="60">
        <v>22000</v>
      </c>
      <c r="I23" s="60">
        <v>1000</v>
      </c>
      <c r="J23" s="60">
        <v>3000</v>
      </c>
      <c r="K23" s="60"/>
      <c r="L23" s="60">
        <v>2000</v>
      </c>
      <c r="M23" s="60"/>
      <c r="N23" s="62">
        <f>F23/1.19</f>
        <v>3361.3445378151264</v>
      </c>
      <c r="O23" s="62">
        <f t="shared" ref="O23:U23" si="2">G23/1.19</f>
        <v>8403.361344537816</v>
      </c>
      <c r="P23" s="62">
        <f t="shared" si="2"/>
        <v>18487.394957983193</v>
      </c>
      <c r="Q23" s="62">
        <f t="shared" si="2"/>
        <v>840.3361344537816</v>
      </c>
      <c r="R23" s="62">
        <f t="shared" si="2"/>
        <v>2521.0084033613448</v>
      </c>
      <c r="S23" s="62">
        <f t="shared" si="2"/>
        <v>0</v>
      </c>
      <c r="T23" s="62">
        <f t="shared" si="2"/>
        <v>1680.6722689075632</v>
      </c>
      <c r="U23" s="62">
        <f t="shared" si="2"/>
        <v>0</v>
      </c>
      <c r="V23" s="62">
        <f t="shared" ref="V23:V42" si="3">SUM(N23:U23)</f>
        <v>35294.117647058818</v>
      </c>
      <c r="W23" s="143" t="s">
        <v>111</v>
      </c>
      <c r="X23" s="144" t="s">
        <v>318</v>
      </c>
      <c r="Y23" s="144" t="s">
        <v>368</v>
      </c>
      <c r="AA23" s="116" t="s">
        <v>95</v>
      </c>
    </row>
    <row r="24" spans="1:44" s="145" customFormat="1" ht="29.25" customHeight="1" thickBot="1" x14ac:dyDescent="0.25">
      <c r="A24" s="53">
        <v>4</v>
      </c>
      <c r="B24" s="67"/>
      <c r="C24" s="67"/>
      <c r="D24" s="67" t="s">
        <v>116</v>
      </c>
      <c r="E24" s="144"/>
      <c r="F24" s="60"/>
      <c r="G24" s="60"/>
      <c r="H24" s="60"/>
      <c r="I24" s="60"/>
      <c r="J24" s="60"/>
      <c r="K24" s="60"/>
      <c r="L24" s="60"/>
      <c r="M24" s="60"/>
      <c r="N24" s="62">
        <f t="shared" ref="N24:U24" si="4">SUM(N23)</f>
        <v>3361.3445378151264</v>
      </c>
      <c r="O24" s="62">
        <f t="shared" si="4"/>
        <v>8403.361344537816</v>
      </c>
      <c r="P24" s="62">
        <f t="shared" si="4"/>
        <v>18487.394957983193</v>
      </c>
      <c r="Q24" s="62">
        <f t="shared" si="4"/>
        <v>840.3361344537816</v>
      </c>
      <c r="R24" s="62">
        <f t="shared" si="4"/>
        <v>2521.0084033613448</v>
      </c>
      <c r="S24" s="62">
        <f t="shared" si="4"/>
        <v>0</v>
      </c>
      <c r="T24" s="62">
        <f t="shared" si="4"/>
        <v>1680.6722689075632</v>
      </c>
      <c r="U24" s="62">
        <f t="shared" si="4"/>
        <v>0</v>
      </c>
      <c r="V24" s="62">
        <f t="shared" si="3"/>
        <v>35294.117647058818</v>
      </c>
      <c r="W24" s="140"/>
      <c r="X24" s="146"/>
      <c r="Y24" s="142"/>
      <c r="Z24" s="116"/>
      <c r="AA24" s="116"/>
      <c r="AB24" s="116"/>
      <c r="AC24" s="116"/>
      <c r="AD24" s="116"/>
      <c r="AE24" s="116"/>
      <c r="AF24" s="116"/>
      <c r="AG24" s="116"/>
      <c r="AH24" s="116"/>
      <c r="AI24" s="116"/>
      <c r="AJ24" s="116"/>
      <c r="AK24" s="116"/>
      <c r="AL24" s="116"/>
      <c r="AM24" s="116"/>
      <c r="AN24" s="116"/>
      <c r="AO24" s="116"/>
      <c r="AP24" s="116"/>
      <c r="AQ24" s="116"/>
      <c r="AR24" s="116"/>
    </row>
    <row r="25" spans="1:44" ht="82.5" customHeight="1" thickBot="1" x14ac:dyDescent="0.25">
      <c r="A25" s="225">
        <v>5</v>
      </c>
      <c r="B25" s="53" t="s">
        <v>117</v>
      </c>
      <c r="C25" s="53">
        <v>3</v>
      </c>
      <c r="D25" s="80" t="s">
        <v>118</v>
      </c>
      <c r="E25" s="139" t="s">
        <v>119</v>
      </c>
      <c r="F25" s="60">
        <v>740000</v>
      </c>
      <c r="G25" s="60">
        <v>300000</v>
      </c>
      <c r="H25" s="206">
        <v>836000</v>
      </c>
      <c r="I25" s="60">
        <v>35000</v>
      </c>
      <c r="J25" s="60">
        <v>120000</v>
      </c>
      <c r="K25" s="60"/>
      <c r="L25" s="60">
        <v>40000</v>
      </c>
      <c r="M25" s="60">
        <v>40000</v>
      </c>
      <c r="N25" s="62">
        <f>F25/1.19</f>
        <v>621848.73949579836</v>
      </c>
      <c r="O25" s="62">
        <f t="shared" ref="O25:U25" si="5">G25/1.19</f>
        <v>252100.84033613445</v>
      </c>
      <c r="P25" s="62">
        <f t="shared" si="5"/>
        <v>702521.00840336143</v>
      </c>
      <c r="Q25" s="62">
        <f t="shared" si="5"/>
        <v>29411.764705882353</v>
      </c>
      <c r="R25" s="62">
        <f t="shared" si="5"/>
        <v>100840.33613445378</v>
      </c>
      <c r="S25" s="62">
        <f t="shared" si="5"/>
        <v>0</v>
      </c>
      <c r="T25" s="62">
        <f t="shared" si="5"/>
        <v>33613.445378151264</v>
      </c>
      <c r="U25" s="62">
        <f t="shared" si="5"/>
        <v>33613.445378151264</v>
      </c>
      <c r="V25" s="62">
        <f t="shared" si="3"/>
        <v>1773949.5798319329</v>
      </c>
      <c r="W25" s="143" t="s">
        <v>111</v>
      </c>
      <c r="X25" s="351" t="s">
        <v>120</v>
      </c>
      <c r="Y25" s="352"/>
    </row>
    <row r="26" spans="1:44" ht="30" customHeight="1" thickBot="1" x14ac:dyDescent="0.25">
      <c r="A26" s="53">
        <v>6</v>
      </c>
      <c r="B26" s="53"/>
      <c r="C26" s="53"/>
      <c r="D26" s="105" t="s">
        <v>121</v>
      </c>
      <c r="E26" s="139"/>
      <c r="F26" s="60">
        <f>SUM(F25)</f>
        <v>740000</v>
      </c>
      <c r="G26" s="60">
        <f>SUM(G25)</f>
        <v>300000</v>
      </c>
      <c r="H26" s="60">
        <f>SUM(H25)</f>
        <v>836000</v>
      </c>
      <c r="I26" s="60">
        <f>SUM(I25)</f>
        <v>35000</v>
      </c>
      <c r="J26" s="60">
        <f>SUM(J25)</f>
        <v>120000</v>
      </c>
      <c r="K26" s="60"/>
      <c r="L26" s="60">
        <f t="shared" ref="L26:U26" si="6">SUM(L25)</f>
        <v>40000</v>
      </c>
      <c r="M26" s="60">
        <f t="shared" si="6"/>
        <v>40000</v>
      </c>
      <c r="N26" s="62">
        <f t="shared" si="6"/>
        <v>621848.73949579836</v>
      </c>
      <c r="O26" s="62">
        <f t="shared" si="6"/>
        <v>252100.84033613445</v>
      </c>
      <c r="P26" s="62">
        <f t="shared" si="6"/>
        <v>702521.00840336143</v>
      </c>
      <c r="Q26" s="62">
        <f t="shared" si="6"/>
        <v>29411.764705882353</v>
      </c>
      <c r="R26" s="62">
        <f t="shared" si="6"/>
        <v>100840.33613445378</v>
      </c>
      <c r="S26" s="62">
        <f t="shared" si="6"/>
        <v>0</v>
      </c>
      <c r="T26" s="62">
        <f t="shared" si="6"/>
        <v>33613.445378151264</v>
      </c>
      <c r="U26" s="62">
        <f t="shared" si="6"/>
        <v>33613.445378151264</v>
      </c>
      <c r="V26" s="62">
        <f t="shared" si="3"/>
        <v>1773949.5798319329</v>
      </c>
      <c r="W26" s="143"/>
      <c r="X26" s="353"/>
      <c r="Y26" s="354"/>
    </row>
    <row r="27" spans="1:44" ht="35.25" customHeight="1" thickBot="1" x14ac:dyDescent="0.25">
      <c r="A27" s="53">
        <v>7</v>
      </c>
      <c r="B27" s="53" t="s">
        <v>122</v>
      </c>
      <c r="C27" s="53">
        <v>4</v>
      </c>
      <c r="D27" s="80" t="s">
        <v>334</v>
      </c>
      <c r="E27" s="139" t="s">
        <v>123</v>
      </c>
      <c r="F27" s="60">
        <v>80000</v>
      </c>
      <c r="G27" s="60">
        <v>39000</v>
      </c>
      <c r="H27" s="60">
        <v>100000</v>
      </c>
      <c r="I27" s="60">
        <v>1500</v>
      </c>
      <c r="J27" s="60">
        <v>10000</v>
      </c>
      <c r="K27" s="60"/>
      <c r="L27" s="60">
        <v>10000</v>
      </c>
      <c r="M27" s="60">
        <v>6000</v>
      </c>
      <c r="N27" s="62">
        <f>F27/1.19</f>
        <v>67226.890756302528</v>
      </c>
      <c r="O27" s="62">
        <f t="shared" ref="O27:U28" si="7">G27/1.19</f>
        <v>32773.10924369748</v>
      </c>
      <c r="P27" s="62">
        <f t="shared" si="7"/>
        <v>84033.613445378156</v>
      </c>
      <c r="Q27" s="62">
        <f t="shared" si="7"/>
        <v>1260.5042016806724</v>
      </c>
      <c r="R27" s="62">
        <f t="shared" si="7"/>
        <v>8403.361344537816</v>
      </c>
      <c r="S27" s="62">
        <f t="shared" si="7"/>
        <v>0</v>
      </c>
      <c r="T27" s="62">
        <f t="shared" si="7"/>
        <v>8403.361344537816</v>
      </c>
      <c r="U27" s="62">
        <f t="shared" si="7"/>
        <v>5042.0168067226896</v>
      </c>
      <c r="V27" s="62">
        <f t="shared" si="3"/>
        <v>207142.85714285713</v>
      </c>
      <c r="W27" s="143" t="s">
        <v>111</v>
      </c>
      <c r="X27" s="355"/>
      <c r="Y27" s="356"/>
    </row>
    <row r="28" spans="1:44" ht="129" customHeight="1" thickBot="1" x14ac:dyDescent="0.25">
      <c r="A28" s="224">
        <v>8</v>
      </c>
      <c r="B28" s="53" t="s">
        <v>122</v>
      </c>
      <c r="C28" s="53">
        <v>5</v>
      </c>
      <c r="D28" s="80" t="s">
        <v>124</v>
      </c>
      <c r="E28" s="139" t="s">
        <v>125</v>
      </c>
      <c r="F28" s="60">
        <v>95000</v>
      </c>
      <c r="G28" s="60">
        <v>20000</v>
      </c>
      <c r="H28" s="60">
        <v>100000</v>
      </c>
      <c r="I28" s="60">
        <v>4500</v>
      </c>
      <c r="J28" s="60">
        <v>3000</v>
      </c>
      <c r="K28" s="60"/>
      <c r="L28" s="60">
        <v>16000</v>
      </c>
      <c r="M28" s="60">
        <v>8000</v>
      </c>
      <c r="N28" s="62">
        <f>F28/1.19</f>
        <v>79831.932773109249</v>
      </c>
      <c r="O28" s="62">
        <f t="shared" si="7"/>
        <v>16806.722689075632</v>
      </c>
      <c r="P28" s="62">
        <f t="shared" si="7"/>
        <v>84033.613445378156</v>
      </c>
      <c r="Q28" s="62">
        <f t="shared" si="7"/>
        <v>3781.5126050420172</v>
      </c>
      <c r="R28" s="62">
        <f t="shared" si="7"/>
        <v>2521.0084033613448</v>
      </c>
      <c r="S28" s="62">
        <f t="shared" si="7"/>
        <v>0</v>
      </c>
      <c r="T28" s="62">
        <f t="shared" si="7"/>
        <v>13445.378151260506</v>
      </c>
      <c r="U28" s="62">
        <f t="shared" si="7"/>
        <v>6722.6890756302528</v>
      </c>
      <c r="V28" s="62">
        <f t="shared" si="3"/>
        <v>207142.85714285713</v>
      </c>
      <c r="W28" s="143" t="s">
        <v>111</v>
      </c>
      <c r="X28" s="147" t="s">
        <v>317</v>
      </c>
      <c r="Y28" s="147" t="s">
        <v>319</v>
      </c>
    </row>
    <row r="29" spans="1:44" ht="28.5" customHeight="1" thickBot="1" x14ac:dyDescent="0.25">
      <c r="A29" s="53">
        <v>9</v>
      </c>
      <c r="B29" s="53"/>
      <c r="C29" s="53"/>
      <c r="D29" s="53" t="s">
        <v>126</v>
      </c>
      <c r="E29" s="139"/>
      <c r="F29" s="60">
        <f>SUM(F27:F28)</f>
        <v>175000</v>
      </c>
      <c r="G29" s="60">
        <f>SUM(G27:G28)</f>
        <v>59000</v>
      </c>
      <c r="H29" s="60">
        <f>SUM(H27:H28)</f>
        <v>200000</v>
      </c>
      <c r="I29" s="60">
        <f>SUM(I27:I28)</f>
        <v>6000</v>
      </c>
      <c r="J29" s="60">
        <f>SUM(J27:J28)</f>
        <v>13000</v>
      </c>
      <c r="K29" s="60"/>
      <c r="L29" s="60">
        <f t="shared" ref="L29:U29" si="8">SUM(L27:L28)</f>
        <v>26000</v>
      </c>
      <c r="M29" s="60">
        <v>14000</v>
      </c>
      <c r="N29" s="62">
        <f t="shared" si="8"/>
        <v>147058.82352941178</v>
      </c>
      <c r="O29" s="62">
        <f t="shared" si="8"/>
        <v>49579.831932773115</v>
      </c>
      <c r="P29" s="62">
        <f t="shared" si="8"/>
        <v>168067.22689075631</v>
      </c>
      <c r="Q29" s="62">
        <f t="shared" si="8"/>
        <v>5042.0168067226896</v>
      </c>
      <c r="R29" s="62">
        <f t="shared" si="8"/>
        <v>10924.36974789916</v>
      </c>
      <c r="S29" s="62">
        <f t="shared" si="8"/>
        <v>0</v>
      </c>
      <c r="T29" s="62">
        <f t="shared" si="8"/>
        <v>21848.73949579832</v>
      </c>
      <c r="U29" s="62">
        <f t="shared" si="8"/>
        <v>11764.705882352942</v>
      </c>
      <c r="V29" s="62">
        <f t="shared" si="3"/>
        <v>414285.71428571432</v>
      </c>
      <c r="W29" s="148"/>
      <c r="X29" s="149"/>
      <c r="Y29" s="149"/>
    </row>
    <row r="30" spans="1:44" ht="36" customHeight="1" thickBot="1" x14ac:dyDescent="0.25">
      <c r="A30" s="53">
        <v>10</v>
      </c>
      <c r="B30" s="53" t="s">
        <v>127</v>
      </c>
      <c r="C30" s="53">
        <v>6</v>
      </c>
      <c r="D30" s="80" t="s">
        <v>128</v>
      </c>
      <c r="E30" s="139" t="s">
        <v>129</v>
      </c>
      <c r="F30" s="60">
        <v>25000</v>
      </c>
      <c r="G30" s="60"/>
      <c r="H30" s="60"/>
      <c r="I30" s="60"/>
      <c r="J30" s="60"/>
      <c r="K30" s="60"/>
      <c r="L30" s="60"/>
      <c r="M30" s="60"/>
      <c r="N30" s="62">
        <f>F30/1.19</f>
        <v>21008.403361344539</v>
      </c>
      <c r="O30" s="62">
        <f t="shared" ref="O30:U32" si="9">G30/1.19</f>
        <v>0</v>
      </c>
      <c r="P30" s="62">
        <f t="shared" si="9"/>
        <v>0</v>
      </c>
      <c r="Q30" s="62">
        <f t="shared" si="9"/>
        <v>0</v>
      </c>
      <c r="R30" s="62">
        <f t="shared" si="9"/>
        <v>0</v>
      </c>
      <c r="S30" s="62">
        <f t="shared" si="9"/>
        <v>0</v>
      </c>
      <c r="T30" s="62">
        <f t="shared" si="9"/>
        <v>0</v>
      </c>
      <c r="U30" s="62">
        <f t="shared" si="9"/>
        <v>0</v>
      </c>
      <c r="V30" s="62">
        <f t="shared" si="3"/>
        <v>21008.403361344539</v>
      </c>
      <c r="W30" s="150" t="s">
        <v>111</v>
      </c>
      <c r="X30" s="147" t="s">
        <v>320</v>
      </c>
      <c r="Y30" s="147" t="s">
        <v>320</v>
      </c>
    </row>
    <row r="31" spans="1:44" ht="68.25" customHeight="1" thickBot="1" x14ac:dyDescent="0.25">
      <c r="A31" s="53">
        <v>11</v>
      </c>
      <c r="B31" s="53" t="s">
        <v>127</v>
      </c>
      <c r="C31" s="53">
        <v>7</v>
      </c>
      <c r="D31" s="80" t="s">
        <v>130</v>
      </c>
      <c r="E31" s="139" t="s">
        <v>131</v>
      </c>
      <c r="F31" s="60">
        <v>7000</v>
      </c>
      <c r="G31" s="60"/>
      <c r="H31" s="60"/>
      <c r="I31" s="60"/>
      <c r="J31" s="60"/>
      <c r="K31" s="60"/>
      <c r="L31" s="60"/>
      <c r="M31" s="60"/>
      <c r="N31" s="62">
        <f>F31/1.19</f>
        <v>5882.3529411764712</v>
      </c>
      <c r="O31" s="62">
        <f t="shared" si="9"/>
        <v>0</v>
      </c>
      <c r="P31" s="62">
        <f t="shared" si="9"/>
        <v>0</v>
      </c>
      <c r="Q31" s="62">
        <f t="shared" si="9"/>
        <v>0</v>
      </c>
      <c r="R31" s="62">
        <f t="shared" si="9"/>
        <v>0</v>
      </c>
      <c r="S31" s="62">
        <f t="shared" si="9"/>
        <v>0</v>
      </c>
      <c r="T31" s="62">
        <f t="shared" si="9"/>
        <v>0</v>
      </c>
      <c r="U31" s="62">
        <f t="shared" si="9"/>
        <v>0</v>
      </c>
      <c r="V31" s="62">
        <f t="shared" si="3"/>
        <v>5882.3529411764712</v>
      </c>
      <c r="W31" s="150" t="s">
        <v>111</v>
      </c>
      <c r="X31" s="147" t="s">
        <v>320</v>
      </c>
      <c r="Y31" s="147" t="s">
        <v>321</v>
      </c>
      <c r="AA31" s="116" t="s">
        <v>132</v>
      </c>
    </row>
    <row r="32" spans="1:44" ht="39.75" customHeight="1" thickBot="1" x14ac:dyDescent="0.25">
      <c r="A32" s="224">
        <v>12</v>
      </c>
      <c r="B32" s="53" t="s">
        <v>127</v>
      </c>
      <c r="C32" s="53">
        <v>8</v>
      </c>
      <c r="D32" s="80" t="s">
        <v>133</v>
      </c>
      <c r="E32" s="139" t="s">
        <v>134</v>
      </c>
      <c r="F32" s="60">
        <v>1000</v>
      </c>
      <c r="G32" s="60"/>
      <c r="H32" s="60"/>
      <c r="I32" s="60"/>
      <c r="J32" s="60"/>
      <c r="K32" s="60"/>
      <c r="L32" s="60"/>
      <c r="M32" s="60"/>
      <c r="N32" s="62">
        <f>F32/1.19</f>
        <v>840.3361344537816</v>
      </c>
      <c r="O32" s="62">
        <f t="shared" si="9"/>
        <v>0</v>
      </c>
      <c r="P32" s="62">
        <f t="shared" si="9"/>
        <v>0</v>
      </c>
      <c r="Q32" s="62">
        <f t="shared" si="9"/>
        <v>0</v>
      </c>
      <c r="R32" s="62">
        <f t="shared" si="9"/>
        <v>0</v>
      </c>
      <c r="S32" s="62">
        <f t="shared" si="9"/>
        <v>0</v>
      </c>
      <c r="T32" s="62">
        <f t="shared" si="9"/>
        <v>0</v>
      </c>
      <c r="U32" s="62">
        <f t="shared" si="9"/>
        <v>0</v>
      </c>
      <c r="V32" s="62">
        <f t="shared" si="3"/>
        <v>840.3361344537816</v>
      </c>
      <c r="W32" s="150" t="s">
        <v>111</v>
      </c>
      <c r="X32" s="147" t="s">
        <v>320</v>
      </c>
      <c r="Y32" s="147" t="s">
        <v>321</v>
      </c>
    </row>
    <row r="33" spans="1:27" ht="35.25" customHeight="1" thickBot="1" x14ac:dyDescent="0.25">
      <c r="A33" s="53">
        <v>13</v>
      </c>
      <c r="B33" s="53"/>
      <c r="C33" s="53"/>
      <c r="D33" s="105" t="s">
        <v>135</v>
      </c>
      <c r="E33" s="139"/>
      <c r="F33" s="60"/>
      <c r="G33" s="60"/>
      <c r="H33" s="60"/>
      <c r="I33" s="60"/>
      <c r="J33" s="60"/>
      <c r="K33" s="60"/>
      <c r="L33" s="60"/>
      <c r="M33" s="60"/>
      <c r="N33" s="62">
        <f t="shared" ref="N33:U33" si="10">SUM(N30:N32)</f>
        <v>27731.092436974792</v>
      </c>
      <c r="O33" s="62">
        <f t="shared" si="10"/>
        <v>0</v>
      </c>
      <c r="P33" s="62">
        <f t="shared" si="10"/>
        <v>0</v>
      </c>
      <c r="Q33" s="62">
        <f t="shared" si="10"/>
        <v>0</v>
      </c>
      <c r="R33" s="62">
        <f t="shared" si="10"/>
        <v>0</v>
      </c>
      <c r="S33" s="62">
        <f t="shared" si="10"/>
        <v>0</v>
      </c>
      <c r="T33" s="62">
        <f t="shared" si="10"/>
        <v>0</v>
      </c>
      <c r="U33" s="62">
        <f t="shared" si="10"/>
        <v>0</v>
      </c>
      <c r="V33" s="62">
        <f t="shared" si="3"/>
        <v>27731.092436974792</v>
      </c>
      <c r="W33" s="148"/>
      <c r="X33" s="149"/>
      <c r="Y33" s="151"/>
    </row>
    <row r="34" spans="1:27" ht="201.75" customHeight="1" thickBot="1" x14ac:dyDescent="0.25">
      <c r="A34" s="53">
        <v>14</v>
      </c>
      <c r="B34" s="53" t="s">
        <v>84</v>
      </c>
      <c r="C34" s="53">
        <v>9</v>
      </c>
      <c r="D34" s="80" t="s">
        <v>136</v>
      </c>
      <c r="E34" s="139" t="s">
        <v>137</v>
      </c>
      <c r="F34" s="60">
        <v>22000</v>
      </c>
      <c r="G34" s="60"/>
      <c r="H34" s="60"/>
      <c r="I34" s="60"/>
      <c r="J34" s="60">
        <v>1000</v>
      </c>
      <c r="K34" s="60"/>
      <c r="L34" s="60"/>
      <c r="M34" s="60"/>
      <c r="N34" s="62">
        <f>F34</f>
        <v>22000</v>
      </c>
      <c r="O34" s="62">
        <f t="shared" ref="O34:U34" si="11">G34</f>
        <v>0</v>
      </c>
      <c r="P34" s="62">
        <f t="shared" si="11"/>
        <v>0</v>
      </c>
      <c r="Q34" s="62">
        <f t="shared" si="11"/>
        <v>0</v>
      </c>
      <c r="R34" s="62">
        <f t="shared" si="11"/>
        <v>1000</v>
      </c>
      <c r="S34" s="62">
        <f t="shared" si="11"/>
        <v>0</v>
      </c>
      <c r="T34" s="62">
        <f t="shared" si="11"/>
        <v>0</v>
      </c>
      <c r="U34" s="62">
        <f t="shared" si="11"/>
        <v>0</v>
      </c>
      <c r="V34" s="62">
        <f t="shared" si="3"/>
        <v>23000</v>
      </c>
      <c r="W34" s="143" t="s">
        <v>111</v>
      </c>
      <c r="X34" s="152" t="s">
        <v>318</v>
      </c>
      <c r="Y34" s="153" t="s">
        <v>322</v>
      </c>
    </row>
    <row r="35" spans="1:27" ht="93" customHeight="1" thickBot="1" x14ac:dyDescent="0.25">
      <c r="A35" s="53">
        <v>15</v>
      </c>
      <c r="B35" s="53" t="s">
        <v>84</v>
      </c>
      <c r="C35" s="53">
        <v>10</v>
      </c>
      <c r="D35" s="154" t="s">
        <v>138</v>
      </c>
      <c r="E35" s="155" t="s">
        <v>139</v>
      </c>
      <c r="F35" s="60">
        <v>144000</v>
      </c>
      <c r="G35" s="60"/>
      <c r="H35" s="60"/>
      <c r="I35" s="60"/>
      <c r="J35" s="60"/>
      <c r="K35" s="60"/>
      <c r="L35" s="60"/>
      <c r="M35" s="60"/>
      <c r="N35" s="62">
        <f>F35/1.19</f>
        <v>121008.40336134455</v>
      </c>
      <c r="O35" s="62">
        <f t="shared" ref="O35:U35" si="12">G35/1.19</f>
        <v>0</v>
      </c>
      <c r="P35" s="62">
        <f t="shared" si="12"/>
        <v>0</v>
      </c>
      <c r="Q35" s="62">
        <f t="shared" si="12"/>
        <v>0</v>
      </c>
      <c r="R35" s="62">
        <f t="shared" si="12"/>
        <v>0</v>
      </c>
      <c r="S35" s="62">
        <f t="shared" si="12"/>
        <v>0</v>
      </c>
      <c r="T35" s="62">
        <f t="shared" si="12"/>
        <v>0</v>
      </c>
      <c r="U35" s="62">
        <f t="shared" si="12"/>
        <v>0</v>
      </c>
      <c r="V35" s="62">
        <f t="shared" si="3"/>
        <v>121008.40336134455</v>
      </c>
      <c r="W35" s="143" t="s">
        <v>111</v>
      </c>
      <c r="X35" s="357" t="s">
        <v>140</v>
      </c>
      <c r="Y35" s="358"/>
    </row>
    <row r="36" spans="1:27" ht="48.75" customHeight="1" thickBot="1" x14ac:dyDescent="0.25">
      <c r="A36" s="224">
        <v>16</v>
      </c>
      <c r="B36" s="53" t="s">
        <v>84</v>
      </c>
      <c r="C36" s="53">
        <v>11</v>
      </c>
      <c r="D36" s="80" t="s">
        <v>141</v>
      </c>
      <c r="E36" s="139" t="s">
        <v>142</v>
      </c>
      <c r="F36" s="60">
        <v>23000</v>
      </c>
      <c r="G36" s="60">
        <v>5000</v>
      </c>
      <c r="H36" s="60">
        <v>13000</v>
      </c>
      <c r="I36" s="60">
        <v>5000</v>
      </c>
      <c r="J36" s="60">
        <v>1000</v>
      </c>
      <c r="K36" s="60"/>
      <c r="L36" s="60">
        <v>2000</v>
      </c>
      <c r="M36" s="60">
        <v>1000</v>
      </c>
      <c r="N36" s="62">
        <f>F36/1.19</f>
        <v>19327.731092436974</v>
      </c>
      <c r="O36" s="62">
        <f t="shared" ref="O36:U36" si="13">G36/1.19</f>
        <v>4201.680672268908</v>
      </c>
      <c r="P36" s="62">
        <f t="shared" si="13"/>
        <v>10924.36974789916</v>
      </c>
      <c r="Q36" s="62">
        <f t="shared" si="13"/>
        <v>4201.680672268908</v>
      </c>
      <c r="R36" s="62">
        <f t="shared" si="13"/>
        <v>840.3361344537816</v>
      </c>
      <c r="S36" s="62">
        <f t="shared" si="13"/>
        <v>0</v>
      </c>
      <c r="T36" s="62">
        <f t="shared" si="13"/>
        <v>1680.6722689075632</v>
      </c>
      <c r="U36" s="62">
        <f t="shared" si="13"/>
        <v>840.3361344537816</v>
      </c>
      <c r="V36" s="62">
        <f t="shared" si="3"/>
        <v>42016.806722689078</v>
      </c>
      <c r="W36" s="143" t="s">
        <v>111</v>
      </c>
      <c r="X36" s="152" t="s">
        <v>318</v>
      </c>
      <c r="Y36" s="152" t="s">
        <v>322</v>
      </c>
    </row>
    <row r="37" spans="1:27" ht="30" customHeight="1" thickBot="1" x14ac:dyDescent="0.25">
      <c r="A37" s="53">
        <v>17</v>
      </c>
      <c r="B37" s="45"/>
      <c r="C37" s="53"/>
      <c r="D37" s="105" t="s">
        <v>85</v>
      </c>
      <c r="E37" s="139"/>
      <c r="F37" s="60">
        <f>SUM(F34:F36)</f>
        <v>189000</v>
      </c>
      <c r="G37" s="60">
        <f>SUM(G34:G36)</f>
        <v>5000</v>
      </c>
      <c r="H37" s="60">
        <f>SUM(H34:H36)</f>
        <v>13000</v>
      </c>
      <c r="I37" s="60">
        <f>SUM(I34:I36)</f>
        <v>5000</v>
      </c>
      <c r="J37" s="60">
        <f>SUM(J34:J36)</f>
        <v>2000</v>
      </c>
      <c r="K37" s="60"/>
      <c r="L37" s="60">
        <f t="shared" ref="L37:U37" si="14">SUM(L34:L36)</f>
        <v>2000</v>
      </c>
      <c r="M37" s="60">
        <f t="shared" si="14"/>
        <v>1000</v>
      </c>
      <c r="N37" s="62">
        <f t="shared" si="14"/>
        <v>162336.1344537815</v>
      </c>
      <c r="O37" s="62">
        <f t="shared" si="14"/>
        <v>4201.680672268908</v>
      </c>
      <c r="P37" s="62">
        <f t="shared" si="14"/>
        <v>10924.36974789916</v>
      </c>
      <c r="Q37" s="62">
        <f t="shared" si="14"/>
        <v>4201.680672268908</v>
      </c>
      <c r="R37" s="62">
        <f t="shared" si="14"/>
        <v>1840.3361344537816</v>
      </c>
      <c r="S37" s="62">
        <f t="shared" si="14"/>
        <v>0</v>
      </c>
      <c r="T37" s="62">
        <f t="shared" si="14"/>
        <v>1680.6722689075632</v>
      </c>
      <c r="U37" s="62">
        <f t="shared" si="14"/>
        <v>840.3361344537816</v>
      </c>
      <c r="V37" s="62">
        <f t="shared" si="3"/>
        <v>186025.21008403358</v>
      </c>
      <c r="W37" s="148"/>
      <c r="X37" s="149"/>
      <c r="Y37" s="151"/>
    </row>
    <row r="38" spans="1:27" ht="282.75" customHeight="1" thickBot="1" x14ac:dyDescent="0.25">
      <c r="A38" s="53">
        <v>18</v>
      </c>
      <c r="B38" s="80" t="s">
        <v>143</v>
      </c>
      <c r="C38" s="125">
        <v>12</v>
      </c>
      <c r="D38" s="156" t="s">
        <v>144</v>
      </c>
      <c r="E38" s="139" t="s">
        <v>145</v>
      </c>
      <c r="F38" s="82">
        <v>5000</v>
      </c>
      <c r="G38" s="82"/>
      <c r="H38" s="82"/>
      <c r="I38" s="82"/>
      <c r="J38" s="82"/>
      <c r="K38" s="82"/>
      <c r="L38" s="82"/>
      <c r="M38" s="82"/>
      <c r="N38" s="62">
        <f>F38/1.19</f>
        <v>4201.680672268908</v>
      </c>
      <c r="O38" s="62">
        <f t="shared" ref="O38:U38" si="15">G38/1.19</f>
        <v>0</v>
      </c>
      <c r="P38" s="62">
        <f t="shared" si="15"/>
        <v>0</v>
      </c>
      <c r="Q38" s="62">
        <f t="shared" si="15"/>
        <v>0</v>
      </c>
      <c r="R38" s="62">
        <f t="shared" si="15"/>
        <v>0</v>
      </c>
      <c r="S38" s="62">
        <f t="shared" si="15"/>
        <v>0</v>
      </c>
      <c r="T38" s="62">
        <f t="shared" si="15"/>
        <v>0</v>
      </c>
      <c r="U38" s="62">
        <f t="shared" si="15"/>
        <v>0</v>
      </c>
      <c r="V38" s="62">
        <f t="shared" si="3"/>
        <v>4201.680672268908</v>
      </c>
      <c r="W38" s="150" t="s">
        <v>111</v>
      </c>
      <c r="X38" s="147" t="s">
        <v>369</v>
      </c>
      <c r="Y38" s="144" t="s">
        <v>370</v>
      </c>
      <c r="AA38" s="121"/>
    </row>
    <row r="39" spans="1:27" ht="144" customHeight="1" thickBot="1" x14ac:dyDescent="0.25">
      <c r="A39" s="53">
        <v>19</v>
      </c>
      <c r="B39" s="80" t="s">
        <v>143</v>
      </c>
      <c r="C39" s="125">
        <v>13</v>
      </c>
      <c r="D39" s="157" t="s">
        <v>146</v>
      </c>
      <c r="E39" s="139" t="s">
        <v>147</v>
      </c>
      <c r="F39" s="60"/>
      <c r="G39" s="60">
        <v>26900</v>
      </c>
      <c r="H39" s="60">
        <v>243500</v>
      </c>
      <c r="I39" s="60"/>
      <c r="J39" s="60">
        <v>12000</v>
      </c>
      <c r="K39" s="60"/>
      <c r="L39" s="60">
        <v>2700</v>
      </c>
      <c r="M39" s="60"/>
      <c r="N39" s="62">
        <f>F39/1.19</f>
        <v>0</v>
      </c>
      <c r="O39" s="62">
        <f t="shared" ref="O39:O41" si="16">G39/1.19</f>
        <v>22605.042016806725</v>
      </c>
      <c r="P39" s="62">
        <f t="shared" ref="P39:P41" si="17">H39/1.19</f>
        <v>204621.84873949582</v>
      </c>
      <c r="Q39" s="62">
        <f t="shared" ref="Q39:Q41" si="18">I39/1.19</f>
        <v>0</v>
      </c>
      <c r="R39" s="62">
        <f t="shared" ref="R39:R41" si="19">J39/1.19</f>
        <v>10084.033613445379</v>
      </c>
      <c r="S39" s="62">
        <f t="shared" ref="S39:S41" si="20">K39/1.19</f>
        <v>0</v>
      </c>
      <c r="T39" s="62">
        <f t="shared" ref="T39:T41" si="21">L39/1.19</f>
        <v>2268.90756302521</v>
      </c>
      <c r="U39" s="62">
        <f t="shared" ref="U39:U41" si="22">M39/1.19</f>
        <v>0</v>
      </c>
      <c r="V39" s="62">
        <f t="shared" si="3"/>
        <v>239579.83193277314</v>
      </c>
      <c r="W39" s="150" t="s">
        <v>111</v>
      </c>
      <c r="X39" s="144" t="s">
        <v>322</v>
      </c>
      <c r="Y39" s="147" t="s">
        <v>320</v>
      </c>
      <c r="AA39" s="121"/>
    </row>
    <row r="40" spans="1:27" ht="73.900000000000006" customHeight="1" thickBot="1" x14ac:dyDescent="0.25">
      <c r="A40" s="323">
        <v>20</v>
      </c>
      <c r="B40" s="158" t="s">
        <v>143</v>
      </c>
      <c r="C40" s="125">
        <v>14</v>
      </c>
      <c r="D40" s="157" t="s">
        <v>148</v>
      </c>
      <c r="E40" s="139" t="s">
        <v>149</v>
      </c>
      <c r="F40" s="60">
        <v>4000</v>
      </c>
      <c r="G40" s="60"/>
      <c r="H40" s="60">
        <v>200</v>
      </c>
      <c r="I40" s="60"/>
      <c r="J40" s="60"/>
      <c r="K40" s="60"/>
      <c r="L40" s="60">
        <v>300</v>
      </c>
      <c r="M40" s="60"/>
      <c r="N40" s="62">
        <f>F40/1.19</f>
        <v>3361.3445378151264</v>
      </c>
      <c r="O40" s="62">
        <f t="shared" si="16"/>
        <v>0</v>
      </c>
      <c r="P40" s="62">
        <f t="shared" si="17"/>
        <v>168.0672268907563</v>
      </c>
      <c r="Q40" s="62">
        <f t="shared" si="18"/>
        <v>0</v>
      </c>
      <c r="R40" s="62">
        <f t="shared" si="19"/>
        <v>0</v>
      </c>
      <c r="S40" s="62">
        <f t="shared" si="20"/>
        <v>0</v>
      </c>
      <c r="T40" s="62">
        <f t="shared" si="21"/>
        <v>252.10084033613447</v>
      </c>
      <c r="U40" s="62">
        <f t="shared" si="22"/>
        <v>0</v>
      </c>
      <c r="V40" s="62">
        <f t="shared" si="3"/>
        <v>3781.5126050420172</v>
      </c>
      <c r="W40" s="150" t="s">
        <v>111</v>
      </c>
      <c r="X40" s="144" t="s">
        <v>320</v>
      </c>
      <c r="Y40" s="147" t="s">
        <v>320</v>
      </c>
      <c r="AA40" s="121"/>
    </row>
    <row r="41" spans="1:27" ht="86.25" customHeight="1" thickBot="1" x14ac:dyDescent="0.25">
      <c r="A41" s="324"/>
      <c r="B41" s="158" t="s">
        <v>143</v>
      </c>
      <c r="C41" s="125">
        <v>15</v>
      </c>
      <c r="D41" s="157" t="s">
        <v>150</v>
      </c>
      <c r="E41" s="139" t="s">
        <v>151</v>
      </c>
      <c r="F41" s="60">
        <v>25000</v>
      </c>
      <c r="G41" s="60">
        <v>1100</v>
      </c>
      <c r="H41" s="60">
        <v>7300</v>
      </c>
      <c r="I41" s="60">
        <v>1000</v>
      </c>
      <c r="J41" s="60">
        <v>1000</v>
      </c>
      <c r="K41" s="60"/>
      <c r="L41" s="60"/>
      <c r="M41" s="60"/>
      <c r="N41" s="62">
        <f>F41/1.19</f>
        <v>21008.403361344539</v>
      </c>
      <c r="O41" s="62">
        <f t="shared" si="16"/>
        <v>924.36974789915973</v>
      </c>
      <c r="P41" s="62">
        <f t="shared" si="17"/>
        <v>6134.453781512605</v>
      </c>
      <c r="Q41" s="62">
        <f t="shared" si="18"/>
        <v>840.3361344537816</v>
      </c>
      <c r="R41" s="62">
        <f t="shared" si="19"/>
        <v>840.3361344537816</v>
      </c>
      <c r="S41" s="62">
        <f t="shared" si="20"/>
        <v>0</v>
      </c>
      <c r="T41" s="62">
        <f t="shared" si="21"/>
        <v>0</v>
      </c>
      <c r="U41" s="62">
        <f t="shared" si="22"/>
        <v>0</v>
      </c>
      <c r="V41" s="62">
        <f t="shared" si="3"/>
        <v>29747.899159663866</v>
      </c>
      <c r="W41" s="150" t="s">
        <v>111</v>
      </c>
      <c r="X41" s="144" t="s">
        <v>317</v>
      </c>
      <c r="Y41" s="147" t="s">
        <v>321</v>
      </c>
      <c r="AA41" s="121"/>
    </row>
    <row r="42" spans="1:27" ht="27" customHeight="1" thickBot="1" x14ac:dyDescent="0.25">
      <c r="A42" s="53">
        <v>21</v>
      </c>
      <c r="B42" s="42"/>
      <c r="C42" s="53"/>
      <c r="D42" s="105" t="s">
        <v>152</v>
      </c>
      <c r="E42" s="139"/>
      <c r="F42" s="60">
        <f>SUM(F38:F41)</f>
        <v>34000</v>
      </c>
      <c r="G42" s="60">
        <f>SUM(G38:G41)</f>
        <v>28000</v>
      </c>
      <c r="H42" s="60">
        <f>SUM(H38:H41)</f>
        <v>251000</v>
      </c>
      <c r="I42" s="60">
        <f>SUM(I38:I41)</f>
        <v>1000</v>
      </c>
      <c r="J42" s="60">
        <f>SUM(J38:J41)</f>
        <v>13000</v>
      </c>
      <c r="K42" s="60"/>
      <c r="L42" s="60">
        <f>SUM(L38:L41)</f>
        <v>3000</v>
      </c>
      <c r="M42" s="60"/>
      <c r="N42" s="62">
        <f t="shared" ref="N42:U42" si="23">SUM(N38:N41)</f>
        <v>28571.428571428572</v>
      </c>
      <c r="O42" s="62">
        <f t="shared" si="23"/>
        <v>23529.411764705885</v>
      </c>
      <c r="P42" s="62">
        <f t="shared" si="23"/>
        <v>210924.36974789918</v>
      </c>
      <c r="Q42" s="62">
        <f t="shared" si="23"/>
        <v>840.3361344537816</v>
      </c>
      <c r="R42" s="62">
        <f t="shared" si="23"/>
        <v>10924.36974789916</v>
      </c>
      <c r="S42" s="62">
        <f t="shared" si="23"/>
        <v>0</v>
      </c>
      <c r="T42" s="62">
        <f t="shared" si="23"/>
        <v>2521.0084033613443</v>
      </c>
      <c r="U42" s="62">
        <f t="shared" si="23"/>
        <v>0</v>
      </c>
      <c r="V42" s="62">
        <f t="shared" si="3"/>
        <v>277310.92436974798</v>
      </c>
      <c r="W42" s="148"/>
      <c r="X42" s="146"/>
      <c r="Y42" s="142"/>
      <c r="AA42" s="121"/>
    </row>
    <row r="43" spans="1:27" ht="31.5" customHeight="1" thickBot="1" x14ac:dyDescent="0.25">
      <c r="A43" s="53">
        <v>22</v>
      </c>
      <c r="B43" s="49"/>
      <c r="C43" s="53"/>
      <c r="D43" s="80" t="s">
        <v>153</v>
      </c>
      <c r="E43" s="139"/>
      <c r="F43" s="60"/>
      <c r="G43" s="159"/>
      <c r="H43" s="159"/>
      <c r="I43" s="159"/>
      <c r="J43" s="159"/>
      <c r="K43" s="159"/>
      <c r="L43" s="159"/>
      <c r="M43" s="159"/>
      <c r="N43" s="62"/>
      <c r="O43" s="62"/>
      <c r="P43" s="62"/>
      <c r="Q43" s="62"/>
      <c r="R43" s="62"/>
      <c r="S43" s="62"/>
      <c r="T43" s="62"/>
      <c r="U43" s="62"/>
      <c r="V43" s="62"/>
      <c r="W43" s="148"/>
      <c r="X43" s="149"/>
      <c r="Y43" s="151"/>
    </row>
    <row r="44" spans="1:27" ht="56.25" customHeight="1" thickBot="1" x14ac:dyDescent="0.25">
      <c r="A44" s="224">
        <v>23</v>
      </c>
      <c r="B44" s="49" t="s">
        <v>154</v>
      </c>
      <c r="C44" s="53">
        <v>16</v>
      </c>
      <c r="D44" s="160" t="s">
        <v>315</v>
      </c>
      <c r="E44" s="139" t="s">
        <v>155</v>
      </c>
      <c r="F44" s="60">
        <v>3000</v>
      </c>
      <c r="G44" s="60">
        <v>600</v>
      </c>
      <c r="H44" s="60">
        <v>3600</v>
      </c>
      <c r="I44" s="60">
        <v>200</v>
      </c>
      <c r="J44" s="60">
        <v>200</v>
      </c>
      <c r="K44" s="60"/>
      <c r="L44" s="60">
        <v>300</v>
      </c>
      <c r="M44" s="60"/>
      <c r="N44" s="62">
        <f>F44/1.19</f>
        <v>2521.0084033613448</v>
      </c>
      <c r="O44" s="62">
        <f t="shared" ref="O44:U44" si="24">G44/1.19</f>
        <v>504.20168067226894</v>
      </c>
      <c r="P44" s="62">
        <f t="shared" si="24"/>
        <v>3025.2100840336134</v>
      </c>
      <c r="Q44" s="62">
        <f t="shared" si="24"/>
        <v>168.0672268907563</v>
      </c>
      <c r="R44" s="62">
        <f t="shared" si="24"/>
        <v>168.0672268907563</v>
      </c>
      <c r="S44" s="62">
        <f t="shared" si="24"/>
        <v>0</v>
      </c>
      <c r="T44" s="62">
        <f t="shared" si="24"/>
        <v>252.10084033613447</v>
      </c>
      <c r="U44" s="62">
        <f t="shared" si="24"/>
        <v>0</v>
      </c>
      <c r="V44" s="62">
        <f>SUM(N44:U44)</f>
        <v>6638.6554621848745</v>
      </c>
      <c r="W44" s="143" t="s">
        <v>111</v>
      </c>
      <c r="X44" s="147" t="s">
        <v>320</v>
      </c>
      <c r="Y44" s="144" t="s">
        <v>321</v>
      </c>
    </row>
    <row r="45" spans="1:27" ht="117.6" customHeight="1" thickBot="1" x14ac:dyDescent="0.25">
      <c r="A45" s="53">
        <v>24</v>
      </c>
      <c r="B45" s="49" t="s">
        <v>154</v>
      </c>
      <c r="C45" s="53">
        <v>17</v>
      </c>
      <c r="D45" s="161" t="s">
        <v>156</v>
      </c>
      <c r="E45" s="162" t="s">
        <v>157</v>
      </c>
      <c r="F45" s="163">
        <v>39000</v>
      </c>
      <c r="G45" s="60">
        <v>16400</v>
      </c>
      <c r="H45" s="60">
        <v>17300</v>
      </c>
      <c r="I45" s="60">
        <v>2000</v>
      </c>
      <c r="J45" s="60">
        <v>1300</v>
      </c>
      <c r="K45" s="60"/>
      <c r="L45" s="60">
        <v>2000</v>
      </c>
      <c r="M45" s="60"/>
      <c r="N45" s="62">
        <f>F45/1.19</f>
        <v>32773.10924369748</v>
      </c>
      <c r="O45" s="62">
        <f t="shared" ref="O45:O47" si="25">G45/1.19</f>
        <v>13781.512605042017</v>
      </c>
      <c r="P45" s="62">
        <f t="shared" ref="P45:P47" si="26">H45/1.19</f>
        <v>14537.81512605042</v>
      </c>
      <c r="Q45" s="62">
        <f t="shared" ref="Q45:Q47" si="27">I45/1.19</f>
        <v>1680.6722689075632</v>
      </c>
      <c r="R45" s="62">
        <f t="shared" ref="R45:R47" si="28">J45/1.19</f>
        <v>1092.4369747899161</v>
      </c>
      <c r="S45" s="62">
        <f t="shared" ref="S45:S47" si="29">K45/1.19</f>
        <v>0</v>
      </c>
      <c r="T45" s="62">
        <f t="shared" ref="T45:T47" si="30">L45/1.19</f>
        <v>1680.6722689075632</v>
      </c>
      <c r="U45" s="62">
        <f t="shared" ref="U45:U47" si="31">M45/1.19</f>
        <v>0</v>
      </c>
      <c r="V45" s="62">
        <f>SUM(N45:U45)</f>
        <v>65546.218487394959</v>
      </c>
      <c r="W45" s="143" t="s">
        <v>111</v>
      </c>
      <c r="X45" s="152" t="s">
        <v>320</v>
      </c>
      <c r="Y45" s="153" t="s">
        <v>321</v>
      </c>
    </row>
    <row r="46" spans="1:27" ht="86.25" customHeight="1" thickBot="1" x14ac:dyDescent="0.25">
      <c r="A46" s="53">
        <v>25</v>
      </c>
      <c r="B46" s="49" t="s">
        <v>154</v>
      </c>
      <c r="C46" s="53">
        <v>18</v>
      </c>
      <c r="D46" s="156" t="s">
        <v>158</v>
      </c>
      <c r="E46" s="139" t="s">
        <v>159</v>
      </c>
      <c r="F46" s="60">
        <v>30000</v>
      </c>
      <c r="G46" s="60">
        <v>3000</v>
      </c>
      <c r="H46" s="60">
        <v>5100</v>
      </c>
      <c r="I46" s="60">
        <v>800</v>
      </c>
      <c r="J46" s="60">
        <v>1500</v>
      </c>
      <c r="K46" s="60"/>
      <c r="L46" s="60">
        <v>2000</v>
      </c>
      <c r="M46" s="60"/>
      <c r="N46" s="62">
        <f>F46/1.19</f>
        <v>25210.084033613446</v>
      </c>
      <c r="O46" s="62">
        <f t="shared" si="25"/>
        <v>2521.0084033613448</v>
      </c>
      <c r="P46" s="62">
        <f t="shared" si="26"/>
        <v>4285.7142857142862</v>
      </c>
      <c r="Q46" s="62">
        <f t="shared" si="27"/>
        <v>672.26890756302521</v>
      </c>
      <c r="R46" s="62">
        <f t="shared" si="28"/>
        <v>1260.5042016806724</v>
      </c>
      <c r="S46" s="62">
        <f t="shared" si="29"/>
        <v>0</v>
      </c>
      <c r="T46" s="62">
        <f t="shared" si="30"/>
        <v>1680.6722689075632</v>
      </c>
      <c r="U46" s="62">
        <f t="shared" si="31"/>
        <v>0</v>
      </c>
      <c r="V46" s="62">
        <f>SUM(N46:U46)</f>
        <v>35630.252100840335</v>
      </c>
      <c r="W46" s="143" t="s">
        <v>111</v>
      </c>
      <c r="X46" s="152" t="s">
        <v>317</v>
      </c>
      <c r="Y46" s="153" t="s">
        <v>320</v>
      </c>
    </row>
    <row r="47" spans="1:27" ht="324.75" customHeight="1" thickBot="1" x14ac:dyDescent="0.25">
      <c r="A47" s="53">
        <v>26</v>
      </c>
      <c r="B47" s="49" t="s">
        <v>154</v>
      </c>
      <c r="C47" s="75" t="s">
        <v>160</v>
      </c>
      <c r="D47" s="164" t="s">
        <v>161</v>
      </c>
      <c r="E47" s="139" t="s">
        <v>162</v>
      </c>
      <c r="F47" s="163">
        <v>7000</v>
      </c>
      <c r="G47" s="60">
        <v>3000</v>
      </c>
      <c r="H47" s="60">
        <v>21000</v>
      </c>
      <c r="I47" s="60">
        <v>2000</v>
      </c>
      <c r="J47" s="60">
        <v>2000</v>
      </c>
      <c r="K47" s="60"/>
      <c r="L47" s="60">
        <v>1700</v>
      </c>
      <c r="M47" s="60"/>
      <c r="N47" s="62">
        <f>F47/1.19</f>
        <v>5882.3529411764712</v>
      </c>
      <c r="O47" s="62">
        <f t="shared" si="25"/>
        <v>2521.0084033613448</v>
      </c>
      <c r="P47" s="62">
        <f t="shared" si="26"/>
        <v>17647.058823529413</v>
      </c>
      <c r="Q47" s="62">
        <f t="shared" si="27"/>
        <v>1680.6722689075632</v>
      </c>
      <c r="R47" s="62">
        <f t="shared" si="28"/>
        <v>1680.6722689075632</v>
      </c>
      <c r="S47" s="62">
        <f t="shared" si="29"/>
        <v>0</v>
      </c>
      <c r="T47" s="62">
        <f t="shared" si="30"/>
        <v>1428.5714285714287</v>
      </c>
      <c r="U47" s="62">
        <f t="shared" si="31"/>
        <v>0</v>
      </c>
      <c r="V47" s="62">
        <f>SUM(N47:U47)</f>
        <v>30840.336134453777</v>
      </c>
      <c r="W47" s="143" t="s">
        <v>111</v>
      </c>
      <c r="X47" s="152" t="s">
        <v>324</v>
      </c>
      <c r="Y47" s="153" t="s">
        <v>323</v>
      </c>
    </row>
    <row r="48" spans="1:27" ht="27.6" customHeight="1" thickBot="1" x14ac:dyDescent="0.25">
      <c r="A48" s="323">
        <v>27</v>
      </c>
      <c r="B48" s="49"/>
      <c r="C48" s="75"/>
      <c r="D48" s="165" t="s">
        <v>163</v>
      </c>
      <c r="E48" s="139"/>
      <c r="F48" s="163">
        <f>SUM(F44:F47)</f>
        <v>79000</v>
      </c>
      <c r="G48" s="60">
        <f>SUM(G44:G47)</f>
        <v>23000</v>
      </c>
      <c r="H48" s="60">
        <f>SUM(H44:H47)</f>
        <v>47000</v>
      </c>
      <c r="I48" s="60">
        <f>SUM(I44:I47)</f>
        <v>5000</v>
      </c>
      <c r="J48" s="60">
        <f>SUM(J44:J47)</f>
        <v>5000</v>
      </c>
      <c r="K48" s="60"/>
      <c r="L48" s="60">
        <f>SUM(L44:L47)</f>
        <v>6000</v>
      </c>
      <c r="M48" s="60"/>
      <c r="N48" s="62">
        <f t="shared" ref="N48:U48" si="32">SUM(N44:N47)</f>
        <v>66386.554621848743</v>
      </c>
      <c r="O48" s="62">
        <f t="shared" si="32"/>
        <v>19327.731092436978</v>
      </c>
      <c r="P48" s="62">
        <f t="shared" si="32"/>
        <v>39495.798319327732</v>
      </c>
      <c r="Q48" s="62">
        <f t="shared" si="32"/>
        <v>4201.680672268908</v>
      </c>
      <c r="R48" s="62">
        <f t="shared" si="32"/>
        <v>4201.680672268908</v>
      </c>
      <c r="S48" s="62">
        <f t="shared" si="32"/>
        <v>0</v>
      </c>
      <c r="T48" s="62">
        <f t="shared" si="32"/>
        <v>5042.0168067226896</v>
      </c>
      <c r="U48" s="62">
        <f t="shared" si="32"/>
        <v>0</v>
      </c>
      <c r="V48" s="62">
        <f>SUM(V44:V47)</f>
        <v>138655.46218487393</v>
      </c>
      <c r="W48" s="143"/>
      <c r="X48" s="152"/>
      <c r="Y48" s="153"/>
    </row>
    <row r="49" spans="1:26" ht="62.25" customHeight="1" thickBot="1" x14ac:dyDescent="0.3">
      <c r="A49" s="324"/>
      <c r="B49" s="67" t="s">
        <v>154</v>
      </c>
      <c r="C49" s="75" t="s">
        <v>164</v>
      </c>
      <c r="D49" s="166" t="s">
        <v>165</v>
      </c>
      <c r="E49" s="139" t="s">
        <v>166</v>
      </c>
      <c r="F49" s="60">
        <v>2000</v>
      </c>
      <c r="G49" s="60"/>
      <c r="H49" s="60"/>
      <c r="I49" s="60"/>
      <c r="J49" s="60"/>
      <c r="K49" s="60"/>
      <c r="L49" s="60"/>
      <c r="M49" s="60"/>
      <c r="N49" s="62">
        <f t="shared" ref="N49:N55" si="33">F49/1.19</f>
        <v>1680.6722689075632</v>
      </c>
      <c r="O49" s="62">
        <f t="shared" ref="O49:U49" si="34">G49/1.19</f>
        <v>0</v>
      </c>
      <c r="P49" s="62">
        <f t="shared" si="34"/>
        <v>0</v>
      </c>
      <c r="Q49" s="62">
        <f t="shared" si="34"/>
        <v>0</v>
      </c>
      <c r="R49" s="62">
        <f t="shared" si="34"/>
        <v>0</v>
      </c>
      <c r="S49" s="62">
        <f t="shared" si="34"/>
        <v>0</v>
      </c>
      <c r="T49" s="62">
        <f t="shared" si="34"/>
        <v>0</v>
      </c>
      <c r="U49" s="62">
        <f t="shared" si="34"/>
        <v>0</v>
      </c>
      <c r="V49" s="62">
        <f t="shared" ref="V49:V73" si="35">SUM(N49:U49)</f>
        <v>1680.6722689075632</v>
      </c>
      <c r="W49" s="143" t="s">
        <v>111</v>
      </c>
      <c r="X49" s="152" t="s">
        <v>324</v>
      </c>
      <c r="Y49" s="153" t="s">
        <v>325</v>
      </c>
      <c r="Z49" s="167"/>
    </row>
    <row r="50" spans="1:26" ht="192.75" customHeight="1" thickBot="1" x14ac:dyDescent="0.3">
      <c r="A50" s="53">
        <v>28</v>
      </c>
      <c r="B50" s="49" t="s">
        <v>154</v>
      </c>
      <c r="C50" s="75" t="s">
        <v>167</v>
      </c>
      <c r="D50" s="166" t="s">
        <v>168</v>
      </c>
      <c r="E50" s="139" t="s">
        <v>169</v>
      </c>
      <c r="F50" s="60">
        <v>10000</v>
      </c>
      <c r="G50" s="163">
        <v>1000</v>
      </c>
      <c r="H50" s="60">
        <v>8000</v>
      </c>
      <c r="I50" s="60"/>
      <c r="J50" s="60">
        <v>1000</v>
      </c>
      <c r="K50" s="60"/>
      <c r="L50" s="60">
        <v>1000</v>
      </c>
      <c r="M50" s="60"/>
      <c r="N50" s="62">
        <f t="shared" si="33"/>
        <v>8403.361344537816</v>
      </c>
      <c r="O50" s="62">
        <f t="shared" ref="O50:O55" si="36">G50/1.19</f>
        <v>840.3361344537816</v>
      </c>
      <c r="P50" s="62">
        <f t="shared" ref="P50:P55" si="37">H50/1.19</f>
        <v>6722.6890756302528</v>
      </c>
      <c r="Q50" s="62">
        <f t="shared" ref="Q50:Q55" si="38">I50/1.19</f>
        <v>0</v>
      </c>
      <c r="R50" s="62">
        <f t="shared" ref="R50:R55" si="39">J50/1.19</f>
        <v>840.3361344537816</v>
      </c>
      <c r="S50" s="62">
        <f t="shared" ref="S50:S55" si="40">K50/1.19</f>
        <v>0</v>
      </c>
      <c r="T50" s="62">
        <f t="shared" ref="T50:T55" si="41">L50/1.19</f>
        <v>840.3361344537816</v>
      </c>
      <c r="U50" s="62">
        <f t="shared" ref="U50:U55" si="42">M50/1.19</f>
        <v>0</v>
      </c>
      <c r="V50" s="62">
        <f t="shared" si="35"/>
        <v>17647.058823529413</v>
      </c>
      <c r="W50" s="143" t="s">
        <v>111</v>
      </c>
      <c r="X50" s="152" t="s">
        <v>326</v>
      </c>
      <c r="Y50" s="153" t="s">
        <v>320</v>
      </c>
    </row>
    <row r="51" spans="1:26" ht="66.599999999999994" customHeight="1" thickBot="1" x14ac:dyDescent="0.25">
      <c r="A51" s="53">
        <v>29</v>
      </c>
      <c r="B51" s="49" t="s">
        <v>154</v>
      </c>
      <c r="C51" s="75" t="s">
        <v>170</v>
      </c>
      <c r="D51" s="165" t="s">
        <v>171</v>
      </c>
      <c r="E51" s="139" t="s">
        <v>172</v>
      </c>
      <c r="F51" s="60">
        <v>2500</v>
      </c>
      <c r="G51" s="60"/>
      <c r="H51" s="60"/>
      <c r="I51" s="60"/>
      <c r="J51" s="60"/>
      <c r="K51" s="60"/>
      <c r="L51" s="60"/>
      <c r="M51" s="60"/>
      <c r="N51" s="62">
        <f t="shared" si="33"/>
        <v>2100.840336134454</v>
      </c>
      <c r="O51" s="62">
        <f t="shared" si="36"/>
        <v>0</v>
      </c>
      <c r="P51" s="62">
        <f t="shared" si="37"/>
        <v>0</v>
      </c>
      <c r="Q51" s="62">
        <f t="shared" si="38"/>
        <v>0</v>
      </c>
      <c r="R51" s="62">
        <f t="shared" si="39"/>
        <v>0</v>
      </c>
      <c r="S51" s="62">
        <f t="shared" si="40"/>
        <v>0</v>
      </c>
      <c r="T51" s="62">
        <f t="shared" si="41"/>
        <v>0</v>
      </c>
      <c r="U51" s="62">
        <f t="shared" si="42"/>
        <v>0</v>
      </c>
      <c r="V51" s="62">
        <f t="shared" si="35"/>
        <v>2100.840336134454</v>
      </c>
      <c r="W51" s="143" t="s">
        <v>111</v>
      </c>
      <c r="X51" s="152" t="s">
        <v>327</v>
      </c>
      <c r="Y51" s="152" t="s">
        <v>319</v>
      </c>
    </row>
    <row r="52" spans="1:26" ht="112.9" customHeight="1" thickBot="1" x14ac:dyDescent="0.25">
      <c r="A52" s="224">
        <v>30</v>
      </c>
      <c r="B52" s="49" t="s">
        <v>154</v>
      </c>
      <c r="C52" s="75" t="s">
        <v>173</v>
      </c>
      <c r="D52" s="156" t="s">
        <v>387</v>
      </c>
      <c r="E52" s="139" t="s">
        <v>174</v>
      </c>
      <c r="F52" s="60">
        <v>145000</v>
      </c>
      <c r="G52" s="60">
        <v>4800</v>
      </c>
      <c r="H52" s="206">
        <v>10400</v>
      </c>
      <c r="I52" s="60">
        <v>2500</v>
      </c>
      <c r="J52" s="60">
        <v>1600</v>
      </c>
      <c r="K52" s="60"/>
      <c r="L52" s="60">
        <v>1600</v>
      </c>
      <c r="M52" s="60"/>
      <c r="N52" s="62">
        <f t="shared" si="33"/>
        <v>121848.73949579832</v>
      </c>
      <c r="O52" s="62">
        <f t="shared" si="36"/>
        <v>4033.6134453781515</v>
      </c>
      <c r="P52" s="62">
        <f t="shared" si="37"/>
        <v>8739.495798319329</v>
      </c>
      <c r="Q52" s="62">
        <f t="shared" si="38"/>
        <v>2100.840336134454</v>
      </c>
      <c r="R52" s="62">
        <f t="shared" si="39"/>
        <v>1344.5378151260504</v>
      </c>
      <c r="S52" s="62">
        <f t="shared" si="40"/>
        <v>0</v>
      </c>
      <c r="T52" s="62">
        <f t="shared" si="41"/>
        <v>1344.5378151260504</v>
      </c>
      <c r="U52" s="62">
        <f t="shared" si="42"/>
        <v>0</v>
      </c>
      <c r="V52" s="62">
        <f t="shared" si="35"/>
        <v>139411.76470588232</v>
      </c>
      <c r="W52" s="143" t="s">
        <v>111</v>
      </c>
      <c r="X52" s="152" t="s">
        <v>327</v>
      </c>
      <c r="Y52" s="152" t="s">
        <v>322</v>
      </c>
      <c r="Z52" s="167"/>
    </row>
    <row r="53" spans="1:26" ht="179.45" customHeight="1" thickBot="1" x14ac:dyDescent="0.25">
      <c r="A53" s="53">
        <v>31</v>
      </c>
      <c r="B53" s="49" t="s">
        <v>154</v>
      </c>
      <c r="C53" s="75" t="s">
        <v>175</v>
      </c>
      <c r="D53" s="168" t="s">
        <v>176</v>
      </c>
      <c r="E53" s="139" t="s">
        <v>177</v>
      </c>
      <c r="F53" s="60">
        <v>55000</v>
      </c>
      <c r="G53" s="60">
        <v>1000</v>
      </c>
      <c r="H53" s="60">
        <v>5000</v>
      </c>
      <c r="I53" s="60">
        <v>2000</v>
      </c>
      <c r="J53" s="60">
        <v>1000</v>
      </c>
      <c r="K53" s="60"/>
      <c r="L53" s="60">
        <v>1000</v>
      </c>
      <c r="M53" s="60"/>
      <c r="N53" s="62">
        <f t="shared" si="33"/>
        <v>46218.487394957985</v>
      </c>
      <c r="O53" s="62">
        <f t="shared" si="36"/>
        <v>840.3361344537816</v>
      </c>
      <c r="P53" s="62">
        <f t="shared" si="37"/>
        <v>4201.680672268908</v>
      </c>
      <c r="Q53" s="62">
        <f t="shared" si="38"/>
        <v>1680.6722689075632</v>
      </c>
      <c r="R53" s="62">
        <f t="shared" si="39"/>
        <v>840.3361344537816</v>
      </c>
      <c r="S53" s="62">
        <f t="shared" si="40"/>
        <v>0</v>
      </c>
      <c r="T53" s="62">
        <f t="shared" si="41"/>
        <v>840.3361344537816</v>
      </c>
      <c r="U53" s="62">
        <f t="shared" si="42"/>
        <v>0</v>
      </c>
      <c r="V53" s="62">
        <f t="shared" si="35"/>
        <v>54621.848739495807</v>
      </c>
      <c r="W53" s="143" t="s">
        <v>111</v>
      </c>
      <c r="X53" s="152" t="s">
        <v>327</v>
      </c>
      <c r="Y53" s="152" t="s">
        <v>322</v>
      </c>
    </row>
    <row r="54" spans="1:26" ht="126.75" customHeight="1" thickBot="1" x14ac:dyDescent="0.25">
      <c r="A54" s="53">
        <v>32</v>
      </c>
      <c r="B54" s="49" t="s">
        <v>154</v>
      </c>
      <c r="C54" s="75" t="s">
        <v>178</v>
      </c>
      <c r="D54" s="169" t="s">
        <v>335</v>
      </c>
      <c r="E54" s="170" t="s">
        <v>179</v>
      </c>
      <c r="F54" s="60">
        <v>99500</v>
      </c>
      <c r="G54" s="60">
        <v>1200</v>
      </c>
      <c r="H54" s="206">
        <v>5600</v>
      </c>
      <c r="I54" s="60">
        <v>500</v>
      </c>
      <c r="J54" s="60">
        <v>300</v>
      </c>
      <c r="K54" s="60"/>
      <c r="L54" s="60">
        <v>1400</v>
      </c>
      <c r="M54" s="60"/>
      <c r="N54" s="62">
        <f t="shared" si="33"/>
        <v>83613.445378151271</v>
      </c>
      <c r="O54" s="62">
        <f t="shared" si="36"/>
        <v>1008.4033613445379</v>
      </c>
      <c r="P54" s="62">
        <f t="shared" si="37"/>
        <v>4705.8823529411766</v>
      </c>
      <c r="Q54" s="62">
        <f t="shared" si="38"/>
        <v>420.1680672268908</v>
      </c>
      <c r="R54" s="62">
        <f t="shared" si="39"/>
        <v>252.10084033613447</v>
      </c>
      <c r="S54" s="62">
        <f t="shared" si="40"/>
        <v>0</v>
      </c>
      <c r="T54" s="62">
        <f t="shared" si="41"/>
        <v>1176.4705882352941</v>
      </c>
      <c r="U54" s="62">
        <f t="shared" si="42"/>
        <v>0</v>
      </c>
      <c r="V54" s="62">
        <f t="shared" si="35"/>
        <v>91176.470588235301</v>
      </c>
      <c r="W54" s="143" t="s">
        <v>111</v>
      </c>
      <c r="X54" s="153" t="s">
        <v>322</v>
      </c>
      <c r="Y54" s="153" t="s">
        <v>322</v>
      </c>
    </row>
    <row r="55" spans="1:26" ht="202.5" customHeight="1" thickBot="1" x14ac:dyDescent="0.25">
      <c r="A55" s="53">
        <v>33</v>
      </c>
      <c r="B55" s="49" t="s">
        <v>154</v>
      </c>
      <c r="C55" s="75" t="s">
        <v>180</v>
      </c>
      <c r="D55" s="168" t="s">
        <v>181</v>
      </c>
      <c r="E55" s="139" t="s">
        <v>182</v>
      </c>
      <c r="F55" s="60">
        <v>27500</v>
      </c>
      <c r="G55" s="60">
        <v>5000</v>
      </c>
      <c r="H55" s="60">
        <v>32000</v>
      </c>
      <c r="I55" s="60">
        <v>500</v>
      </c>
      <c r="J55" s="60">
        <v>1000</v>
      </c>
      <c r="K55" s="60"/>
      <c r="L55" s="60">
        <v>1000</v>
      </c>
      <c r="M55" s="60"/>
      <c r="N55" s="62">
        <f t="shared" si="33"/>
        <v>23109.243697478993</v>
      </c>
      <c r="O55" s="62">
        <f t="shared" si="36"/>
        <v>4201.680672268908</v>
      </c>
      <c r="P55" s="62">
        <f t="shared" si="37"/>
        <v>26890.756302521011</v>
      </c>
      <c r="Q55" s="62">
        <f t="shared" si="38"/>
        <v>420.1680672268908</v>
      </c>
      <c r="R55" s="62">
        <f t="shared" si="39"/>
        <v>840.3361344537816</v>
      </c>
      <c r="S55" s="62">
        <f t="shared" si="40"/>
        <v>0</v>
      </c>
      <c r="T55" s="62">
        <f t="shared" si="41"/>
        <v>840.3361344537816</v>
      </c>
      <c r="U55" s="62">
        <f t="shared" si="42"/>
        <v>0</v>
      </c>
      <c r="V55" s="62">
        <f t="shared" si="35"/>
        <v>56302.521008403368</v>
      </c>
      <c r="W55" s="143" t="s">
        <v>111</v>
      </c>
      <c r="X55" s="153" t="s">
        <v>317</v>
      </c>
      <c r="Y55" s="153" t="s">
        <v>322</v>
      </c>
    </row>
    <row r="56" spans="1:26" ht="42" customHeight="1" thickBot="1" x14ac:dyDescent="0.25">
      <c r="A56" s="105">
        <v>34</v>
      </c>
      <c r="B56" s="49" t="s">
        <v>154</v>
      </c>
      <c r="C56" s="75" t="s">
        <v>183</v>
      </c>
      <c r="D56" s="168" t="s">
        <v>184</v>
      </c>
      <c r="E56" s="139" t="s">
        <v>185</v>
      </c>
      <c r="F56" s="60">
        <v>42000</v>
      </c>
      <c r="G56" s="60"/>
      <c r="H56" s="60"/>
      <c r="I56" s="60"/>
      <c r="J56" s="60"/>
      <c r="K56" s="60"/>
      <c r="L56" s="60"/>
      <c r="M56" s="60"/>
      <c r="N56" s="62">
        <f>F56</f>
        <v>42000</v>
      </c>
      <c r="O56" s="62">
        <f t="shared" ref="O56:U56" si="43">G56</f>
        <v>0</v>
      </c>
      <c r="P56" s="62">
        <f t="shared" si="43"/>
        <v>0</v>
      </c>
      <c r="Q56" s="62">
        <f t="shared" si="43"/>
        <v>0</v>
      </c>
      <c r="R56" s="62">
        <f t="shared" si="43"/>
        <v>0</v>
      </c>
      <c r="S56" s="62">
        <f t="shared" si="43"/>
        <v>0</v>
      </c>
      <c r="T56" s="62">
        <f t="shared" si="43"/>
        <v>0</v>
      </c>
      <c r="U56" s="62">
        <f t="shared" si="43"/>
        <v>0</v>
      </c>
      <c r="V56" s="62">
        <f t="shared" si="35"/>
        <v>42000</v>
      </c>
      <c r="W56" s="143" t="s">
        <v>111</v>
      </c>
      <c r="X56" s="153" t="s">
        <v>317</v>
      </c>
      <c r="Y56" s="153" t="s">
        <v>322</v>
      </c>
    </row>
    <row r="57" spans="1:26" ht="191.25" customHeight="1" thickBot="1" x14ac:dyDescent="0.25">
      <c r="A57" s="263">
        <v>35</v>
      </c>
      <c r="B57" s="49" t="s">
        <v>154</v>
      </c>
      <c r="C57" s="75" t="s">
        <v>186</v>
      </c>
      <c r="D57" s="165" t="s">
        <v>187</v>
      </c>
      <c r="E57" s="139" t="s">
        <v>188</v>
      </c>
      <c r="F57" s="60">
        <v>30000</v>
      </c>
      <c r="G57" s="60"/>
      <c r="H57" s="60"/>
      <c r="I57" s="60"/>
      <c r="J57" s="60"/>
      <c r="K57" s="60"/>
      <c r="L57" s="60"/>
      <c r="M57" s="60"/>
      <c r="N57" s="62">
        <f t="shared" ref="N57:N72" si="44">F57/1.19</f>
        <v>25210.084033613446</v>
      </c>
      <c r="O57" s="62">
        <f t="shared" ref="O57:U72" si="45">G57/1.19</f>
        <v>0</v>
      </c>
      <c r="P57" s="62">
        <f t="shared" si="45"/>
        <v>0</v>
      </c>
      <c r="Q57" s="62">
        <f t="shared" si="45"/>
        <v>0</v>
      </c>
      <c r="R57" s="62">
        <f t="shared" si="45"/>
        <v>0</v>
      </c>
      <c r="S57" s="62">
        <f t="shared" si="45"/>
        <v>0</v>
      </c>
      <c r="T57" s="62">
        <f t="shared" si="45"/>
        <v>0</v>
      </c>
      <c r="U57" s="62">
        <f t="shared" si="45"/>
        <v>0</v>
      </c>
      <c r="V57" s="62">
        <f t="shared" si="35"/>
        <v>25210.084033613446</v>
      </c>
      <c r="W57" s="143" t="s">
        <v>111</v>
      </c>
      <c r="X57" s="152" t="s">
        <v>322</v>
      </c>
      <c r="Y57" s="152" t="s">
        <v>320</v>
      </c>
    </row>
    <row r="58" spans="1:26" ht="110.25" customHeight="1" thickBot="1" x14ac:dyDescent="0.25">
      <c r="A58" s="53">
        <v>36</v>
      </c>
      <c r="B58" s="49" t="s">
        <v>154</v>
      </c>
      <c r="C58" s="75" t="s">
        <v>189</v>
      </c>
      <c r="D58" s="165" t="s">
        <v>336</v>
      </c>
      <c r="E58" s="139" t="s">
        <v>190</v>
      </c>
      <c r="F58" s="60">
        <v>3000</v>
      </c>
      <c r="G58" s="60"/>
      <c r="H58" s="60">
        <v>20000</v>
      </c>
      <c r="I58" s="60"/>
      <c r="J58" s="60">
        <v>2000</v>
      </c>
      <c r="K58" s="60"/>
      <c r="L58" s="60"/>
      <c r="M58" s="60"/>
      <c r="N58" s="62">
        <f t="shared" si="44"/>
        <v>2521.0084033613448</v>
      </c>
      <c r="O58" s="62">
        <f t="shared" si="45"/>
        <v>0</v>
      </c>
      <c r="P58" s="62">
        <f t="shared" si="45"/>
        <v>16806.722689075632</v>
      </c>
      <c r="Q58" s="62">
        <f t="shared" si="45"/>
        <v>0</v>
      </c>
      <c r="R58" s="62">
        <f t="shared" si="45"/>
        <v>1680.6722689075632</v>
      </c>
      <c r="S58" s="62">
        <f t="shared" si="45"/>
        <v>0</v>
      </c>
      <c r="T58" s="62">
        <f t="shared" si="45"/>
        <v>0</v>
      </c>
      <c r="U58" s="62">
        <f t="shared" si="45"/>
        <v>0</v>
      </c>
      <c r="V58" s="62">
        <f t="shared" si="35"/>
        <v>21008.403361344543</v>
      </c>
      <c r="W58" s="143" t="s">
        <v>111</v>
      </c>
      <c r="X58" s="153" t="s">
        <v>317</v>
      </c>
      <c r="Y58" s="153" t="s">
        <v>322</v>
      </c>
    </row>
    <row r="59" spans="1:26" ht="160.9" customHeight="1" thickBot="1" x14ac:dyDescent="0.25">
      <c r="A59" s="53">
        <v>37</v>
      </c>
      <c r="B59" s="49" t="s">
        <v>154</v>
      </c>
      <c r="C59" s="75" t="s">
        <v>191</v>
      </c>
      <c r="D59" s="165" t="s">
        <v>192</v>
      </c>
      <c r="E59" s="139" t="s">
        <v>193</v>
      </c>
      <c r="F59" s="60">
        <v>18000</v>
      </c>
      <c r="G59" s="60">
        <v>44000</v>
      </c>
      <c r="H59" s="60">
        <v>20000</v>
      </c>
      <c r="I59" s="60"/>
      <c r="J59" s="60">
        <v>2500</v>
      </c>
      <c r="K59" s="60"/>
      <c r="L59" s="60">
        <v>2000</v>
      </c>
      <c r="M59" s="60"/>
      <c r="N59" s="62">
        <f t="shared" si="44"/>
        <v>15126.050420168069</v>
      </c>
      <c r="O59" s="62">
        <f t="shared" si="45"/>
        <v>36974.789915966387</v>
      </c>
      <c r="P59" s="62">
        <f t="shared" si="45"/>
        <v>16806.722689075632</v>
      </c>
      <c r="Q59" s="62">
        <f t="shared" si="45"/>
        <v>0</v>
      </c>
      <c r="R59" s="62">
        <f t="shared" si="45"/>
        <v>2100.840336134454</v>
      </c>
      <c r="S59" s="62">
        <f t="shared" si="45"/>
        <v>0</v>
      </c>
      <c r="T59" s="62">
        <f t="shared" si="45"/>
        <v>1680.6722689075632</v>
      </c>
      <c r="U59" s="62">
        <f t="shared" si="45"/>
        <v>0</v>
      </c>
      <c r="V59" s="62">
        <f t="shared" si="35"/>
        <v>72689.075630252104</v>
      </c>
      <c r="W59" s="143" t="s">
        <v>111</v>
      </c>
      <c r="X59" s="153" t="s">
        <v>317</v>
      </c>
      <c r="Y59" s="153" t="s">
        <v>322</v>
      </c>
    </row>
    <row r="60" spans="1:26" ht="31.5" customHeight="1" thickBot="1" x14ac:dyDescent="0.25">
      <c r="A60" s="53">
        <v>38</v>
      </c>
      <c r="B60" s="49" t="s">
        <v>154</v>
      </c>
      <c r="C60" s="75" t="s">
        <v>194</v>
      </c>
      <c r="D60" s="165" t="s">
        <v>195</v>
      </c>
      <c r="E60" s="171" t="s">
        <v>196</v>
      </c>
      <c r="F60" s="60">
        <v>1500</v>
      </c>
      <c r="G60" s="60">
        <v>1500</v>
      </c>
      <c r="H60" s="60">
        <v>1000</v>
      </c>
      <c r="I60" s="60"/>
      <c r="J60" s="60"/>
      <c r="K60" s="60"/>
      <c r="L60" s="60"/>
      <c r="M60" s="60"/>
      <c r="N60" s="62">
        <f t="shared" si="44"/>
        <v>1260.5042016806724</v>
      </c>
      <c r="O60" s="62">
        <f t="shared" si="45"/>
        <v>1260.5042016806724</v>
      </c>
      <c r="P60" s="62">
        <f t="shared" si="45"/>
        <v>840.3361344537816</v>
      </c>
      <c r="Q60" s="62">
        <f t="shared" si="45"/>
        <v>0</v>
      </c>
      <c r="R60" s="62">
        <f t="shared" si="45"/>
        <v>0</v>
      </c>
      <c r="S60" s="62">
        <f t="shared" si="45"/>
        <v>0</v>
      </c>
      <c r="T60" s="62">
        <f t="shared" si="45"/>
        <v>0</v>
      </c>
      <c r="U60" s="62">
        <f t="shared" si="45"/>
        <v>0</v>
      </c>
      <c r="V60" s="62">
        <f t="shared" si="35"/>
        <v>3361.3445378151264</v>
      </c>
      <c r="W60" s="143" t="s">
        <v>111</v>
      </c>
      <c r="X60" s="153" t="s">
        <v>317</v>
      </c>
      <c r="Y60" s="153" t="s">
        <v>322</v>
      </c>
    </row>
    <row r="61" spans="1:26" ht="78.75" customHeight="1" thickBot="1" x14ac:dyDescent="0.25">
      <c r="A61" s="105">
        <v>39</v>
      </c>
      <c r="B61" s="49" t="s">
        <v>154</v>
      </c>
      <c r="C61" s="75" t="s">
        <v>197</v>
      </c>
      <c r="D61" s="165" t="s">
        <v>198</v>
      </c>
      <c r="E61" s="139" t="s">
        <v>199</v>
      </c>
      <c r="F61" s="60">
        <v>30000</v>
      </c>
      <c r="G61" s="60">
        <v>1000</v>
      </c>
      <c r="H61" s="60">
        <v>5000</v>
      </c>
      <c r="I61" s="60"/>
      <c r="J61" s="60"/>
      <c r="K61" s="60"/>
      <c r="L61" s="60"/>
      <c r="M61" s="60"/>
      <c r="N61" s="62">
        <f t="shared" si="44"/>
        <v>25210.084033613446</v>
      </c>
      <c r="O61" s="62">
        <f t="shared" si="45"/>
        <v>840.3361344537816</v>
      </c>
      <c r="P61" s="62">
        <f t="shared" si="45"/>
        <v>4201.680672268908</v>
      </c>
      <c r="Q61" s="62">
        <f t="shared" si="45"/>
        <v>0</v>
      </c>
      <c r="R61" s="62">
        <f t="shared" si="45"/>
        <v>0</v>
      </c>
      <c r="S61" s="62">
        <f t="shared" si="45"/>
        <v>0</v>
      </c>
      <c r="T61" s="62">
        <f t="shared" si="45"/>
        <v>0</v>
      </c>
      <c r="U61" s="62">
        <f t="shared" si="45"/>
        <v>0</v>
      </c>
      <c r="V61" s="62">
        <f t="shared" si="35"/>
        <v>30252.100840336134</v>
      </c>
      <c r="W61" s="143" t="s">
        <v>111</v>
      </c>
      <c r="X61" s="153" t="s">
        <v>317</v>
      </c>
      <c r="Y61" s="153" t="s">
        <v>322</v>
      </c>
    </row>
    <row r="62" spans="1:26" ht="64.5" customHeight="1" thickBot="1" x14ac:dyDescent="0.25">
      <c r="A62" s="263">
        <v>40</v>
      </c>
      <c r="B62" s="49" t="s">
        <v>154</v>
      </c>
      <c r="C62" s="75" t="s">
        <v>200</v>
      </c>
      <c r="D62" s="165" t="s">
        <v>201</v>
      </c>
      <c r="E62" s="139" t="s">
        <v>202</v>
      </c>
      <c r="F62" s="60">
        <v>30000</v>
      </c>
      <c r="G62" s="60"/>
      <c r="H62" s="60">
        <v>15000</v>
      </c>
      <c r="I62" s="60"/>
      <c r="J62" s="60"/>
      <c r="K62" s="60"/>
      <c r="L62" s="60"/>
      <c r="M62" s="60"/>
      <c r="N62" s="62">
        <f t="shared" si="44"/>
        <v>25210.084033613446</v>
      </c>
      <c r="O62" s="62">
        <f t="shared" si="45"/>
        <v>0</v>
      </c>
      <c r="P62" s="62">
        <f t="shared" si="45"/>
        <v>12605.042016806723</v>
      </c>
      <c r="Q62" s="62">
        <f t="shared" si="45"/>
        <v>0</v>
      </c>
      <c r="R62" s="62">
        <f t="shared" si="45"/>
        <v>0</v>
      </c>
      <c r="S62" s="62">
        <f t="shared" si="45"/>
        <v>0</v>
      </c>
      <c r="T62" s="62">
        <f t="shared" si="45"/>
        <v>0</v>
      </c>
      <c r="U62" s="62">
        <f t="shared" si="45"/>
        <v>0</v>
      </c>
      <c r="V62" s="62">
        <f t="shared" si="35"/>
        <v>37815.126050420171</v>
      </c>
      <c r="W62" s="143" t="s">
        <v>111</v>
      </c>
      <c r="X62" s="152" t="s">
        <v>317</v>
      </c>
      <c r="Y62" s="153" t="s">
        <v>322</v>
      </c>
    </row>
    <row r="63" spans="1:26" ht="47.25" customHeight="1" thickBot="1" x14ac:dyDescent="0.25">
      <c r="A63" s="53">
        <v>41</v>
      </c>
      <c r="B63" s="49" t="s">
        <v>154</v>
      </c>
      <c r="C63" s="75" t="s">
        <v>203</v>
      </c>
      <c r="D63" s="80" t="s">
        <v>204</v>
      </c>
      <c r="E63" s="139" t="s">
        <v>205</v>
      </c>
      <c r="F63" s="60">
        <v>2000</v>
      </c>
      <c r="G63" s="60">
        <v>500</v>
      </c>
      <c r="H63" s="60">
        <v>800</v>
      </c>
      <c r="I63" s="60">
        <v>100</v>
      </c>
      <c r="J63" s="60">
        <v>300</v>
      </c>
      <c r="K63" s="60"/>
      <c r="L63" s="60">
        <v>300</v>
      </c>
      <c r="M63" s="60"/>
      <c r="N63" s="62">
        <f t="shared" si="44"/>
        <v>1680.6722689075632</v>
      </c>
      <c r="O63" s="62">
        <f t="shared" si="45"/>
        <v>420.1680672268908</v>
      </c>
      <c r="P63" s="62">
        <f t="shared" si="45"/>
        <v>672.26890756302521</v>
      </c>
      <c r="Q63" s="62">
        <f t="shared" si="45"/>
        <v>84.033613445378151</v>
      </c>
      <c r="R63" s="62">
        <f t="shared" si="45"/>
        <v>252.10084033613447</v>
      </c>
      <c r="S63" s="62">
        <f t="shared" si="45"/>
        <v>0</v>
      </c>
      <c r="T63" s="62">
        <f t="shared" si="45"/>
        <v>252.10084033613447</v>
      </c>
      <c r="U63" s="62">
        <f t="shared" si="45"/>
        <v>0</v>
      </c>
      <c r="V63" s="62">
        <f t="shared" si="35"/>
        <v>3361.3445378151259</v>
      </c>
      <c r="W63" s="143" t="s">
        <v>111</v>
      </c>
      <c r="X63" s="152" t="s">
        <v>320</v>
      </c>
      <c r="Y63" s="144" t="s">
        <v>321</v>
      </c>
    </row>
    <row r="64" spans="1:26" ht="113.25" customHeight="1" thickBot="1" x14ac:dyDescent="0.25">
      <c r="A64" s="53">
        <v>42</v>
      </c>
      <c r="B64" s="49" t="s">
        <v>154</v>
      </c>
      <c r="C64" s="75" t="s">
        <v>206</v>
      </c>
      <c r="D64" s="165" t="s">
        <v>207</v>
      </c>
      <c r="E64" s="139" t="s">
        <v>208</v>
      </c>
      <c r="F64" s="60">
        <v>1000</v>
      </c>
      <c r="G64" s="60">
        <v>5000</v>
      </c>
      <c r="H64" s="60">
        <v>5000</v>
      </c>
      <c r="I64" s="60"/>
      <c r="J64" s="60">
        <v>1000</v>
      </c>
      <c r="K64" s="60"/>
      <c r="L64" s="60"/>
      <c r="M64" s="60"/>
      <c r="N64" s="62">
        <f t="shared" si="44"/>
        <v>840.3361344537816</v>
      </c>
      <c r="O64" s="62">
        <f t="shared" si="45"/>
        <v>4201.680672268908</v>
      </c>
      <c r="P64" s="62">
        <f t="shared" si="45"/>
        <v>4201.680672268908</v>
      </c>
      <c r="Q64" s="62">
        <f t="shared" si="45"/>
        <v>0</v>
      </c>
      <c r="R64" s="62">
        <f t="shared" si="45"/>
        <v>840.3361344537816</v>
      </c>
      <c r="S64" s="62">
        <f t="shared" si="45"/>
        <v>0</v>
      </c>
      <c r="T64" s="62">
        <f t="shared" si="45"/>
        <v>0</v>
      </c>
      <c r="U64" s="62">
        <f t="shared" si="45"/>
        <v>0</v>
      </c>
      <c r="V64" s="62">
        <f t="shared" si="35"/>
        <v>10084.033613445379</v>
      </c>
      <c r="W64" s="143" t="s">
        <v>111</v>
      </c>
      <c r="X64" s="147" t="s">
        <v>317</v>
      </c>
      <c r="Y64" s="144" t="s">
        <v>325</v>
      </c>
    </row>
    <row r="65" spans="1:257" ht="46.5" customHeight="1" thickBot="1" x14ac:dyDescent="0.25">
      <c r="A65" s="53">
        <v>43</v>
      </c>
      <c r="B65" s="49" t="s">
        <v>154</v>
      </c>
      <c r="C65" s="75" t="s">
        <v>209</v>
      </c>
      <c r="D65" s="165" t="s">
        <v>210</v>
      </c>
      <c r="E65" s="139" t="s">
        <v>211</v>
      </c>
      <c r="F65" s="60">
        <v>1500</v>
      </c>
      <c r="G65" s="60"/>
      <c r="H65" s="60">
        <v>1500</v>
      </c>
      <c r="I65" s="60"/>
      <c r="J65" s="60"/>
      <c r="K65" s="60"/>
      <c r="L65" s="60"/>
      <c r="M65" s="60"/>
      <c r="N65" s="62">
        <f t="shared" si="44"/>
        <v>1260.5042016806724</v>
      </c>
      <c r="O65" s="62">
        <f t="shared" si="45"/>
        <v>0</v>
      </c>
      <c r="P65" s="62">
        <f t="shared" si="45"/>
        <v>1260.5042016806724</v>
      </c>
      <c r="Q65" s="62">
        <f t="shared" si="45"/>
        <v>0</v>
      </c>
      <c r="R65" s="62">
        <f t="shared" si="45"/>
        <v>0</v>
      </c>
      <c r="S65" s="62">
        <f t="shared" si="45"/>
        <v>0</v>
      </c>
      <c r="T65" s="62">
        <f t="shared" si="45"/>
        <v>0</v>
      </c>
      <c r="U65" s="62">
        <f t="shared" si="45"/>
        <v>0</v>
      </c>
      <c r="V65" s="62">
        <f t="shared" si="35"/>
        <v>2521.0084033613448</v>
      </c>
      <c r="W65" s="143" t="s">
        <v>111</v>
      </c>
      <c r="X65" s="152" t="s">
        <v>321</v>
      </c>
      <c r="Y65" s="153" t="s">
        <v>328</v>
      </c>
    </row>
    <row r="66" spans="1:257" ht="81" customHeight="1" thickBot="1" x14ac:dyDescent="0.25">
      <c r="A66" s="105">
        <v>44</v>
      </c>
      <c r="B66" s="49" t="s">
        <v>154</v>
      </c>
      <c r="C66" s="75" t="s">
        <v>212</v>
      </c>
      <c r="D66" s="165" t="s">
        <v>213</v>
      </c>
      <c r="E66" s="139" t="s">
        <v>205</v>
      </c>
      <c r="F66" s="60">
        <v>5000</v>
      </c>
      <c r="G66" s="60">
        <v>1500</v>
      </c>
      <c r="H66" s="60">
        <v>1000</v>
      </c>
      <c r="I66" s="60"/>
      <c r="J66" s="60">
        <v>500</v>
      </c>
      <c r="K66" s="60"/>
      <c r="L66" s="60">
        <v>300</v>
      </c>
      <c r="M66" s="60"/>
      <c r="N66" s="62">
        <f t="shared" si="44"/>
        <v>4201.680672268908</v>
      </c>
      <c r="O66" s="62">
        <f t="shared" si="45"/>
        <v>1260.5042016806724</v>
      </c>
      <c r="P66" s="62">
        <f t="shared" si="45"/>
        <v>840.3361344537816</v>
      </c>
      <c r="Q66" s="62">
        <f t="shared" si="45"/>
        <v>0</v>
      </c>
      <c r="R66" s="62">
        <f t="shared" si="45"/>
        <v>420.1680672268908</v>
      </c>
      <c r="S66" s="62">
        <f t="shared" si="45"/>
        <v>0</v>
      </c>
      <c r="T66" s="62">
        <f t="shared" si="45"/>
        <v>252.10084033613447</v>
      </c>
      <c r="U66" s="62">
        <f t="shared" si="45"/>
        <v>0</v>
      </c>
      <c r="V66" s="62">
        <f t="shared" si="35"/>
        <v>6974.7899159663875</v>
      </c>
      <c r="W66" s="143" t="s">
        <v>111</v>
      </c>
      <c r="X66" s="147" t="s">
        <v>320</v>
      </c>
      <c r="Y66" s="144" t="s">
        <v>321</v>
      </c>
    </row>
    <row r="67" spans="1:257" ht="38.25" customHeight="1" thickBot="1" x14ac:dyDescent="0.3">
      <c r="A67" s="263">
        <v>45</v>
      </c>
      <c r="B67" s="49" t="s">
        <v>154</v>
      </c>
      <c r="C67" s="75" t="s">
        <v>214</v>
      </c>
      <c r="D67" s="165" t="s">
        <v>337</v>
      </c>
      <c r="E67" s="222" t="s">
        <v>339</v>
      </c>
      <c r="F67" s="60">
        <v>5000</v>
      </c>
      <c r="G67" s="60"/>
      <c r="H67" s="60"/>
      <c r="I67" s="60"/>
      <c r="J67" s="60"/>
      <c r="K67" s="60"/>
      <c r="L67" s="60"/>
      <c r="M67" s="60"/>
      <c r="N67" s="62">
        <f t="shared" si="44"/>
        <v>4201.680672268908</v>
      </c>
      <c r="O67" s="62">
        <f t="shared" si="45"/>
        <v>0</v>
      </c>
      <c r="P67" s="62">
        <f t="shared" si="45"/>
        <v>0</v>
      </c>
      <c r="Q67" s="62">
        <f t="shared" si="45"/>
        <v>0</v>
      </c>
      <c r="R67" s="62">
        <f t="shared" si="45"/>
        <v>0</v>
      </c>
      <c r="S67" s="62">
        <f t="shared" si="45"/>
        <v>0</v>
      </c>
      <c r="T67" s="62">
        <f t="shared" si="45"/>
        <v>0</v>
      </c>
      <c r="U67" s="62">
        <f t="shared" si="45"/>
        <v>0</v>
      </c>
      <c r="V67" s="62">
        <f t="shared" si="35"/>
        <v>4201.680672268908</v>
      </c>
      <c r="W67" s="143" t="s">
        <v>111</v>
      </c>
      <c r="X67" s="153" t="s">
        <v>317</v>
      </c>
      <c r="Y67" s="153" t="s">
        <v>322</v>
      </c>
    </row>
    <row r="68" spans="1:257" ht="47.25" customHeight="1" thickBot="1" x14ac:dyDescent="0.25">
      <c r="A68" s="53">
        <v>46</v>
      </c>
      <c r="B68" s="49" t="s">
        <v>154</v>
      </c>
      <c r="C68" s="75" t="s">
        <v>217</v>
      </c>
      <c r="D68" s="165" t="s">
        <v>338</v>
      </c>
      <c r="E68" s="139"/>
      <c r="F68" s="60">
        <v>1000</v>
      </c>
      <c r="G68" s="60"/>
      <c r="H68" s="60"/>
      <c r="I68" s="60"/>
      <c r="J68" s="60"/>
      <c r="K68" s="60"/>
      <c r="L68" s="60"/>
      <c r="M68" s="60"/>
      <c r="N68" s="62">
        <f t="shared" si="44"/>
        <v>840.3361344537816</v>
      </c>
      <c r="O68" s="62">
        <f t="shared" si="45"/>
        <v>0</v>
      </c>
      <c r="P68" s="62">
        <f t="shared" si="45"/>
        <v>0</v>
      </c>
      <c r="Q68" s="62">
        <f t="shared" si="45"/>
        <v>0</v>
      </c>
      <c r="R68" s="62">
        <f t="shared" si="45"/>
        <v>0</v>
      </c>
      <c r="S68" s="62">
        <f t="shared" si="45"/>
        <v>0</v>
      </c>
      <c r="T68" s="62">
        <f t="shared" si="45"/>
        <v>0</v>
      </c>
      <c r="U68" s="62">
        <f t="shared" si="45"/>
        <v>0</v>
      </c>
      <c r="V68" s="62">
        <f t="shared" si="35"/>
        <v>840.3361344537816</v>
      </c>
      <c r="W68" s="143" t="s">
        <v>111</v>
      </c>
      <c r="X68" s="153" t="s">
        <v>317</v>
      </c>
      <c r="Y68" s="153" t="s">
        <v>322</v>
      </c>
    </row>
    <row r="69" spans="1:257" ht="32.25" thickBot="1" x14ac:dyDescent="0.25">
      <c r="A69" s="53">
        <v>47</v>
      </c>
      <c r="B69" s="49" t="s">
        <v>154</v>
      </c>
      <c r="C69" s="75" t="s">
        <v>220</v>
      </c>
      <c r="D69" s="165" t="s">
        <v>215</v>
      </c>
      <c r="E69" s="139" t="s">
        <v>216</v>
      </c>
      <c r="F69" s="60">
        <v>1000</v>
      </c>
      <c r="G69" s="60"/>
      <c r="H69" s="60">
        <v>8500</v>
      </c>
      <c r="I69" s="60"/>
      <c r="J69" s="60"/>
      <c r="K69" s="60"/>
      <c r="L69" s="60"/>
      <c r="M69" s="60"/>
      <c r="N69" s="62">
        <f t="shared" si="44"/>
        <v>840.3361344537816</v>
      </c>
      <c r="O69" s="62">
        <f t="shared" si="45"/>
        <v>0</v>
      </c>
      <c r="P69" s="62">
        <f t="shared" si="45"/>
        <v>7142.8571428571431</v>
      </c>
      <c r="Q69" s="62">
        <f t="shared" si="45"/>
        <v>0</v>
      </c>
      <c r="R69" s="62">
        <f t="shared" si="45"/>
        <v>0</v>
      </c>
      <c r="S69" s="62">
        <f t="shared" si="45"/>
        <v>0</v>
      </c>
      <c r="T69" s="62">
        <f t="shared" si="45"/>
        <v>0</v>
      </c>
      <c r="U69" s="62">
        <f t="shared" si="45"/>
        <v>0</v>
      </c>
      <c r="V69" s="62">
        <f t="shared" si="35"/>
        <v>7983.1932773109247</v>
      </c>
      <c r="W69" s="143" t="s">
        <v>111</v>
      </c>
      <c r="X69" s="147" t="s">
        <v>317</v>
      </c>
      <c r="Y69" s="144" t="s">
        <v>322</v>
      </c>
    </row>
    <row r="70" spans="1:257" ht="35.25" customHeight="1" thickBot="1" x14ac:dyDescent="0.25">
      <c r="A70" s="53">
        <v>48</v>
      </c>
      <c r="B70" s="49" t="s">
        <v>154</v>
      </c>
      <c r="C70" s="75" t="s">
        <v>223</v>
      </c>
      <c r="D70" s="165" t="s">
        <v>218</v>
      </c>
      <c r="E70" s="139" t="s">
        <v>219</v>
      </c>
      <c r="F70" s="60">
        <v>1000</v>
      </c>
      <c r="G70" s="60"/>
      <c r="H70" s="60"/>
      <c r="I70" s="60"/>
      <c r="J70" s="60"/>
      <c r="K70" s="60"/>
      <c r="L70" s="60"/>
      <c r="M70" s="60"/>
      <c r="N70" s="62">
        <f t="shared" si="44"/>
        <v>840.3361344537816</v>
      </c>
      <c r="O70" s="62">
        <f t="shared" si="45"/>
        <v>0</v>
      </c>
      <c r="P70" s="62">
        <f t="shared" si="45"/>
        <v>0</v>
      </c>
      <c r="Q70" s="62">
        <f t="shared" si="45"/>
        <v>0</v>
      </c>
      <c r="R70" s="62">
        <f t="shared" si="45"/>
        <v>0</v>
      </c>
      <c r="S70" s="62">
        <f t="shared" si="45"/>
        <v>0</v>
      </c>
      <c r="T70" s="62">
        <f t="shared" si="45"/>
        <v>0</v>
      </c>
      <c r="U70" s="62">
        <f t="shared" si="45"/>
        <v>0</v>
      </c>
      <c r="V70" s="62">
        <f t="shared" si="35"/>
        <v>840.3361344537816</v>
      </c>
      <c r="W70" s="143" t="s">
        <v>111</v>
      </c>
      <c r="X70" s="144" t="s">
        <v>324</v>
      </c>
      <c r="Y70" s="144" t="s">
        <v>324</v>
      </c>
    </row>
    <row r="71" spans="1:257" s="211" customFormat="1" ht="35.25" customHeight="1" thickBot="1" x14ac:dyDescent="0.25">
      <c r="A71" s="105">
        <v>49</v>
      </c>
      <c r="B71" s="82" t="s">
        <v>154</v>
      </c>
      <c r="C71" s="184" t="s">
        <v>375</v>
      </c>
      <c r="D71" s="208" t="s">
        <v>221</v>
      </c>
      <c r="E71" s="209" t="s">
        <v>222</v>
      </c>
      <c r="F71" s="60">
        <v>15000</v>
      </c>
      <c r="G71" s="60"/>
      <c r="H71" s="60"/>
      <c r="I71" s="60"/>
      <c r="J71" s="60"/>
      <c r="K71" s="60"/>
      <c r="L71" s="60"/>
      <c r="M71" s="60"/>
      <c r="N71" s="62">
        <f t="shared" si="44"/>
        <v>12605.042016806723</v>
      </c>
      <c r="O71" s="62">
        <f t="shared" si="45"/>
        <v>0</v>
      </c>
      <c r="P71" s="62">
        <f t="shared" si="45"/>
        <v>0</v>
      </c>
      <c r="Q71" s="62">
        <f t="shared" si="45"/>
        <v>0</v>
      </c>
      <c r="R71" s="62">
        <f t="shared" si="45"/>
        <v>0</v>
      </c>
      <c r="S71" s="62">
        <f t="shared" si="45"/>
        <v>0</v>
      </c>
      <c r="T71" s="62">
        <f t="shared" si="45"/>
        <v>0</v>
      </c>
      <c r="U71" s="62">
        <f t="shared" si="45"/>
        <v>0</v>
      </c>
      <c r="V71" s="62">
        <f t="shared" si="35"/>
        <v>12605.042016806723</v>
      </c>
      <c r="W71" s="143" t="s">
        <v>111</v>
      </c>
      <c r="X71" s="147" t="s">
        <v>317</v>
      </c>
      <c r="Y71" s="147" t="s">
        <v>322</v>
      </c>
      <c r="Z71" s="210"/>
      <c r="AA71" s="210"/>
      <c r="AB71" s="210"/>
      <c r="AC71" s="210"/>
      <c r="AD71" s="210"/>
      <c r="AE71" s="210"/>
      <c r="AF71" s="210"/>
      <c r="AG71" s="210"/>
      <c r="AH71" s="210"/>
      <c r="AI71" s="210"/>
      <c r="AJ71" s="210"/>
      <c r="AK71" s="210"/>
      <c r="AL71" s="210"/>
      <c r="AM71" s="210"/>
      <c r="AN71" s="210"/>
      <c r="AO71" s="210"/>
      <c r="AP71" s="210"/>
      <c r="AQ71" s="210"/>
      <c r="AR71" s="210"/>
      <c r="AS71" s="210"/>
      <c r="AT71" s="210"/>
      <c r="AU71" s="210"/>
      <c r="AV71" s="210"/>
      <c r="AW71" s="210"/>
      <c r="AX71" s="210"/>
      <c r="AY71" s="210"/>
      <c r="AZ71" s="210"/>
      <c r="BA71" s="210"/>
      <c r="BB71" s="210"/>
      <c r="BC71" s="210"/>
      <c r="BD71" s="210"/>
      <c r="BE71" s="210"/>
      <c r="BF71" s="210"/>
      <c r="BG71" s="210"/>
      <c r="BH71" s="210"/>
      <c r="BI71" s="210"/>
      <c r="BJ71" s="210"/>
      <c r="BK71" s="210"/>
      <c r="BL71" s="210"/>
      <c r="BM71" s="210"/>
      <c r="BN71" s="210"/>
      <c r="BO71" s="210"/>
      <c r="BP71" s="210"/>
      <c r="BQ71" s="210"/>
      <c r="BR71" s="210"/>
      <c r="BS71" s="210"/>
      <c r="BT71" s="210"/>
      <c r="BU71" s="210"/>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c r="EO71" s="210"/>
      <c r="EP71" s="210"/>
      <c r="EQ71" s="210"/>
      <c r="ER71" s="210"/>
      <c r="ES71" s="210"/>
      <c r="ET71" s="210"/>
      <c r="EU71" s="210"/>
      <c r="EV71" s="210"/>
      <c r="EW71" s="210"/>
      <c r="EX71" s="210"/>
      <c r="EY71" s="210"/>
      <c r="EZ71" s="210"/>
      <c r="FA71" s="210"/>
      <c r="FB71" s="210"/>
      <c r="FC71" s="210"/>
      <c r="FD71" s="210"/>
      <c r="FE71" s="210"/>
      <c r="FF71" s="210"/>
      <c r="FG71" s="210"/>
      <c r="FH71" s="210"/>
      <c r="FI71" s="210"/>
      <c r="FJ71" s="210"/>
      <c r="FK71" s="210"/>
      <c r="FL71" s="210"/>
      <c r="FM71" s="210"/>
      <c r="FN71" s="210"/>
      <c r="FO71" s="210"/>
      <c r="FP71" s="210"/>
      <c r="FQ71" s="210"/>
      <c r="FR71" s="210"/>
      <c r="FS71" s="210"/>
      <c r="FT71" s="210"/>
      <c r="FU71" s="210"/>
      <c r="FV71" s="210"/>
      <c r="FW71" s="210"/>
      <c r="FX71" s="210"/>
      <c r="FY71" s="210"/>
      <c r="FZ71" s="210"/>
      <c r="GA71" s="210"/>
      <c r="GB71" s="210"/>
      <c r="GC71" s="210"/>
      <c r="GD71" s="210"/>
      <c r="GE71" s="210"/>
      <c r="GF71" s="210"/>
      <c r="GG71" s="210"/>
      <c r="GH71" s="210"/>
      <c r="GI71" s="210"/>
      <c r="GJ71" s="210"/>
      <c r="GK71" s="210"/>
      <c r="GL71" s="210"/>
      <c r="GM71" s="210"/>
      <c r="GN71" s="210"/>
      <c r="GO71" s="210"/>
      <c r="GP71" s="210"/>
      <c r="GQ71" s="210"/>
      <c r="GR71" s="210"/>
      <c r="GS71" s="210"/>
      <c r="GT71" s="210"/>
      <c r="GU71" s="210"/>
      <c r="GV71" s="210"/>
      <c r="GW71" s="210"/>
      <c r="GX71" s="210"/>
      <c r="GY71" s="210"/>
      <c r="GZ71" s="210"/>
      <c r="HA71" s="210"/>
      <c r="HB71" s="210"/>
      <c r="HC71" s="210"/>
      <c r="HD71" s="210"/>
      <c r="HE71" s="210"/>
      <c r="HF71" s="210"/>
      <c r="HG71" s="210"/>
      <c r="HH71" s="210"/>
      <c r="HI71" s="210"/>
      <c r="HJ71" s="210"/>
      <c r="HK71" s="210"/>
      <c r="HL71" s="210"/>
      <c r="HM71" s="210"/>
      <c r="HN71" s="210"/>
      <c r="HO71" s="210"/>
      <c r="HP71" s="210"/>
      <c r="HQ71" s="210"/>
      <c r="HR71" s="210"/>
      <c r="HS71" s="210"/>
      <c r="HT71" s="210"/>
      <c r="HU71" s="210"/>
      <c r="HV71" s="210"/>
      <c r="HW71" s="210"/>
      <c r="HX71" s="210"/>
      <c r="HY71" s="210"/>
      <c r="HZ71" s="210"/>
      <c r="IA71" s="210"/>
      <c r="IB71" s="210"/>
      <c r="IC71" s="210"/>
      <c r="ID71" s="210"/>
      <c r="IE71" s="210"/>
      <c r="IF71" s="210"/>
      <c r="IG71" s="210"/>
      <c r="IH71" s="210"/>
      <c r="II71" s="210"/>
      <c r="IJ71" s="210"/>
      <c r="IK71" s="210"/>
      <c r="IL71" s="210"/>
      <c r="IM71" s="210"/>
      <c r="IN71" s="210"/>
      <c r="IO71" s="210"/>
      <c r="IP71" s="210"/>
      <c r="IQ71" s="210"/>
      <c r="IR71" s="210"/>
      <c r="IS71" s="210"/>
      <c r="IT71" s="210"/>
      <c r="IU71" s="210"/>
      <c r="IV71" s="210"/>
      <c r="IW71" s="210"/>
    </row>
    <row r="72" spans="1:257" ht="30.75" customHeight="1" thickBot="1" x14ac:dyDescent="0.25">
      <c r="A72" s="263">
        <v>50</v>
      </c>
      <c r="B72" s="49" t="s">
        <v>154</v>
      </c>
      <c r="C72" s="75" t="s">
        <v>376</v>
      </c>
      <c r="D72" s="165" t="s">
        <v>224</v>
      </c>
      <c r="E72" s="139"/>
      <c r="F72" s="60">
        <v>30500</v>
      </c>
      <c r="G72" s="60">
        <v>1500</v>
      </c>
      <c r="H72" s="60">
        <v>1200</v>
      </c>
      <c r="I72" s="60">
        <v>400</v>
      </c>
      <c r="J72" s="60">
        <v>800</v>
      </c>
      <c r="K72" s="60"/>
      <c r="L72" s="60">
        <v>400</v>
      </c>
      <c r="M72" s="60">
        <v>20000</v>
      </c>
      <c r="N72" s="62">
        <f t="shared" si="44"/>
        <v>25630.252100840338</v>
      </c>
      <c r="O72" s="62">
        <f t="shared" si="45"/>
        <v>1260.5042016806724</v>
      </c>
      <c r="P72" s="62">
        <f t="shared" si="45"/>
        <v>1008.4033613445379</v>
      </c>
      <c r="Q72" s="62">
        <f t="shared" si="45"/>
        <v>336.1344537815126</v>
      </c>
      <c r="R72" s="62">
        <f t="shared" si="45"/>
        <v>672.26890756302521</v>
      </c>
      <c r="S72" s="62">
        <f t="shared" si="45"/>
        <v>0</v>
      </c>
      <c r="T72" s="62">
        <f t="shared" si="45"/>
        <v>336.1344537815126</v>
      </c>
      <c r="U72" s="62">
        <f t="shared" si="45"/>
        <v>16806.722689075632</v>
      </c>
      <c r="V72" s="62">
        <f t="shared" si="35"/>
        <v>46050.420168067234</v>
      </c>
      <c r="W72" s="143" t="s">
        <v>111</v>
      </c>
      <c r="X72" s="147" t="s">
        <v>317</v>
      </c>
      <c r="Y72" s="144" t="s">
        <v>368</v>
      </c>
      <c r="Z72" s="167"/>
    </row>
    <row r="73" spans="1:257" ht="25.5" customHeight="1" thickBot="1" x14ac:dyDescent="0.25">
      <c r="A73" s="53">
        <v>51</v>
      </c>
      <c r="B73" s="49"/>
      <c r="C73" s="53"/>
      <c r="D73" s="80" t="s">
        <v>225</v>
      </c>
      <c r="E73" s="139"/>
      <c r="F73" s="163">
        <f>SUM(F49:F72)</f>
        <v>559000</v>
      </c>
      <c r="G73" s="163">
        <f>SUM(G49:G72)</f>
        <v>68000</v>
      </c>
      <c r="H73" s="163">
        <f>SUM(H49:H72)</f>
        <v>140000</v>
      </c>
      <c r="I73" s="163">
        <f>SUM(I49:I72)</f>
        <v>6000</v>
      </c>
      <c r="J73" s="163">
        <f>SUM(J49:J72)</f>
        <v>12000</v>
      </c>
      <c r="K73" s="163"/>
      <c r="L73" s="163">
        <f t="shared" ref="L73:U73" si="46">SUM(L49:L72)</f>
        <v>9000</v>
      </c>
      <c r="M73" s="163">
        <f t="shared" si="46"/>
        <v>20000</v>
      </c>
      <c r="N73" s="62">
        <f t="shared" si="46"/>
        <v>476453.78151260497</v>
      </c>
      <c r="O73" s="62">
        <f t="shared" si="46"/>
        <v>57142.857142857138</v>
      </c>
      <c r="P73" s="62">
        <f t="shared" si="46"/>
        <v>117647.05882352941</v>
      </c>
      <c r="Q73" s="62">
        <f t="shared" si="46"/>
        <v>5042.0168067226905</v>
      </c>
      <c r="R73" s="62">
        <f t="shared" si="46"/>
        <v>10084.033613445379</v>
      </c>
      <c r="S73" s="62">
        <f t="shared" si="46"/>
        <v>0</v>
      </c>
      <c r="T73" s="62">
        <f t="shared" si="46"/>
        <v>7563.0252100840344</v>
      </c>
      <c r="U73" s="62">
        <f t="shared" si="46"/>
        <v>16806.722689075632</v>
      </c>
      <c r="V73" s="62">
        <f t="shared" si="35"/>
        <v>690739.49579831923</v>
      </c>
      <c r="W73" s="148"/>
      <c r="X73" s="146"/>
      <c r="Y73" s="142"/>
    </row>
    <row r="74" spans="1:257" ht="25.5" customHeight="1" thickBot="1" x14ac:dyDescent="0.25">
      <c r="A74" s="53">
        <v>52</v>
      </c>
      <c r="B74" s="49"/>
      <c r="C74" s="53"/>
      <c r="D74" s="105" t="s">
        <v>226</v>
      </c>
      <c r="E74" s="139"/>
      <c r="F74" s="163"/>
      <c r="G74" s="163"/>
      <c r="H74" s="163"/>
      <c r="I74" s="163"/>
      <c r="J74" s="163"/>
      <c r="K74" s="163"/>
      <c r="L74" s="163"/>
      <c r="M74" s="163"/>
      <c r="N74" s="62">
        <f>N48+N73</f>
        <v>542840.33613445377</v>
      </c>
      <c r="O74" s="62">
        <f t="shared" ref="O74:V74" si="47">O48+O73</f>
        <v>76470.588235294112</v>
      </c>
      <c r="P74" s="62">
        <f t="shared" si="47"/>
        <v>157142.85714285716</v>
      </c>
      <c r="Q74" s="62">
        <f t="shared" si="47"/>
        <v>9243.6974789915985</v>
      </c>
      <c r="R74" s="62">
        <f t="shared" si="47"/>
        <v>14285.714285714286</v>
      </c>
      <c r="S74" s="62">
        <f t="shared" si="47"/>
        <v>0</v>
      </c>
      <c r="T74" s="62">
        <f t="shared" si="47"/>
        <v>12605.042016806725</v>
      </c>
      <c r="U74" s="62">
        <f t="shared" si="47"/>
        <v>16806.722689075632</v>
      </c>
      <c r="V74" s="62">
        <f t="shared" si="47"/>
        <v>829394.95798319322</v>
      </c>
      <c r="W74" s="148"/>
      <c r="X74" s="146"/>
      <c r="Y74" s="142"/>
    </row>
    <row r="75" spans="1:257" ht="162.75" customHeight="1" thickBot="1" x14ac:dyDescent="0.25">
      <c r="A75" s="53">
        <v>53</v>
      </c>
      <c r="B75" s="67" t="s">
        <v>227</v>
      </c>
      <c r="C75" s="53">
        <v>44</v>
      </c>
      <c r="D75" s="157" t="s">
        <v>228</v>
      </c>
      <c r="E75" s="139" t="s">
        <v>82</v>
      </c>
      <c r="F75" s="60">
        <v>101000</v>
      </c>
      <c r="G75" s="60"/>
      <c r="H75" s="60"/>
      <c r="I75" s="60"/>
      <c r="J75" s="60"/>
      <c r="K75" s="60"/>
      <c r="L75" s="60"/>
      <c r="M75" s="60"/>
      <c r="N75" s="62">
        <f>F75/1.19</f>
        <v>84873.94957983194</v>
      </c>
      <c r="O75" s="62">
        <f t="shared" ref="O75:U75" si="48">G75/1.19</f>
        <v>0</v>
      </c>
      <c r="P75" s="62">
        <f t="shared" si="48"/>
        <v>0</v>
      </c>
      <c r="Q75" s="62">
        <f t="shared" si="48"/>
        <v>0</v>
      </c>
      <c r="R75" s="62">
        <f t="shared" si="48"/>
        <v>0</v>
      </c>
      <c r="S75" s="62">
        <f t="shared" si="48"/>
        <v>0</v>
      </c>
      <c r="T75" s="62">
        <f t="shared" si="48"/>
        <v>0</v>
      </c>
      <c r="U75" s="62">
        <f t="shared" si="48"/>
        <v>0</v>
      </c>
      <c r="V75" s="62">
        <f>SUM(N75:U75)</f>
        <v>84873.94957983194</v>
      </c>
      <c r="W75" s="143" t="s">
        <v>111</v>
      </c>
      <c r="X75" s="147" t="s">
        <v>322</v>
      </c>
      <c r="Y75" s="144" t="s">
        <v>368</v>
      </c>
    </row>
    <row r="76" spans="1:257" ht="29.25" customHeight="1" thickBot="1" x14ac:dyDescent="0.25">
      <c r="A76" s="105">
        <v>54</v>
      </c>
      <c r="B76" s="49"/>
      <c r="C76" s="53"/>
      <c r="D76" s="49" t="s">
        <v>229</v>
      </c>
      <c r="E76" s="139"/>
      <c r="F76" s="60">
        <f>SUM(F75)</f>
        <v>101000</v>
      </c>
      <c r="G76" s="60"/>
      <c r="H76" s="60"/>
      <c r="I76" s="60"/>
      <c r="J76" s="60"/>
      <c r="K76" s="60"/>
      <c r="L76" s="60"/>
      <c r="M76" s="60"/>
      <c r="N76" s="62">
        <f t="shared" ref="N76:U76" si="49">SUM(N75)</f>
        <v>84873.94957983194</v>
      </c>
      <c r="O76" s="62">
        <f t="shared" si="49"/>
        <v>0</v>
      </c>
      <c r="P76" s="62">
        <f t="shared" si="49"/>
        <v>0</v>
      </c>
      <c r="Q76" s="62">
        <f t="shared" si="49"/>
        <v>0</v>
      </c>
      <c r="R76" s="62">
        <f t="shared" si="49"/>
        <v>0</v>
      </c>
      <c r="S76" s="62">
        <f t="shared" si="49"/>
        <v>0</v>
      </c>
      <c r="T76" s="62">
        <f t="shared" si="49"/>
        <v>0</v>
      </c>
      <c r="U76" s="62">
        <f t="shared" si="49"/>
        <v>0</v>
      </c>
      <c r="V76" s="62">
        <f>SUM(N76:U76)</f>
        <v>84873.94957983194</v>
      </c>
      <c r="W76" s="148"/>
      <c r="X76" s="146"/>
      <c r="Y76" s="142"/>
    </row>
    <row r="77" spans="1:257" s="172" customFormat="1" ht="42" customHeight="1" thickBot="1" x14ac:dyDescent="0.25">
      <c r="A77" s="263">
        <v>55</v>
      </c>
      <c r="B77" s="53" t="s">
        <v>230</v>
      </c>
      <c r="C77" s="53">
        <v>45</v>
      </c>
      <c r="D77" s="173" t="s">
        <v>231</v>
      </c>
      <c r="E77" s="139" t="s">
        <v>232</v>
      </c>
      <c r="F77" s="60">
        <v>100000</v>
      </c>
      <c r="G77" s="60"/>
      <c r="H77" s="60">
        <v>24000</v>
      </c>
      <c r="I77" s="174"/>
      <c r="J77" s="175"/>
      <c r="K77" s="175"/>
      <c r="L77" s="174"/>
      <c r="M77" s="174"/>
      <c r="N77" s="62">
        <f>F77/1.09</f>
        <v>91743.119266055044</v>
      </c>
      <c r="O77" s="62">
        <f t="shared" ref="O77:U77" si="50">G77/1.09</f>
        <v>0</v>
      </c>
      <c r="P77" s="62">
        <f t="shared" si="50"/>
        <v>22018.34862385321</v>
      </c>
      <c r="Q77" s="62">
        <f t="shared" si="50"/>
        <v>0</v>
      </c>
      <c r="R77" s="62">
        <f t="shared" si="50"/>
        <v>0</v>
      </c>
      <c r="S77" s="62">
        <f t="shared" si="50"/>
        <v>0</v>
      </c>
      <c r="T77" s="62">
        <f t="shared" si="50"/>
        <v>0</v>
      </c>
      <c r="U77" s="62">
        <f t="shared" si="50"/>
        <v>0</v>
      </c>
      <c r="V77" s="62">
        <f>SUM(N77:U77)</f>
        <v>113761.46788990825</v>
      </c>
      <c r="W77" s="143" t="s">
        <v>111</v>
      </c>
      <c r="X77" s="147" t="s">
        <v>317</v>
      </c>
      <c r="Y77" s="144" t="s">
        <v>322</v>
      </c>
    </row>
    <row r="78" spans="1:257" s="172" customFormat="1" ht="26.45" customHeight="1" thickBot="1" x14ac:dyDescent="0.25">
      <c r="A78" s="53">
        <v>56</v>
      </c>
      <c r="B78" s="53"/>
      <c r="C78" s="53"/>
      <c r="D78" s="173" t="s">
        <v>233</v>
      </c>
      <c r="E78" s="139"/>
      <c r="F78" s="60"/>
      <c r="G78" s="60"/>
      <c r="H78" s="60"/>
      <c r="I78" s="174"/>
      <c r="J78" s="175"/>
      <c r="K78" s="175"/>
      <c r="L78" s="174"/>
      <c r="M78" s="174"/>
      <c r="N78" s="62">
        <f t="shared" ref="N78:V78" si="51">SUM(N77)</f>
        <v>91743.119266055044</v>
      </c>
      <c r="O78" s="62">
        <f t="shared" si="51"/>
        <v>0</v>
      </c>
      <c r="P78" s="62">
        <f t="shared" si="51"/>
        <v>22018.34862385321</v>
      </c>
      <c r="Q78" s="62">
        <f t="shared" si="51"/>
        <v>0</v>
      </c>
      <c r="R78" s="62">
        <f t="shared" si="51"/>
        <v>0</v>
      </c>
      <c r="S78" s="62">
        <f t="shared" si="51"/>
        <v>0</v>
      </c>
      <c r="T78" s="62">
        <f t="shared" si="51"/>
        <v>0</v>
      </c>
      <c r="U78" s="62">
        <f t="shared" si="51"/>
        <v>0</v>
      </c>
      <c r="V78" s="62">
        <f t="shared" si="51"/>
        <v>113761.46788990825</v>
      </c>
      <c r="W78" s="143"/>
      <c r="X78" s="147"/>
      <c r="Y78" s="144"/>
    </row>
    <row r="79" spans="1:257" s="172" customFormat="1" ht="50.25" customHeight="1" thickBot="1" x14ac:dyDescent="0.25">
      <c r="A79" s="53">
        <v>57</v>
      </c>
      <c r="B79" s="53" t="s">
        <v>234</v>
      </c>
      <c r="C79" s="53">
        <v>45.1</v>
      </c>
      <c r="D79" s="80" t="s">
        <v>331</v>
      </c>
      <c r="E79" s="82" t="s">
        <v>235</v>
      </c>
      <c r="F79" s="73">
        <v>200000</v>
      </c>
      <c r="G79" s="73"/>
      <c r="H79" s="60"/>
      <c r="I79" s="174"/>
      <c r="J79" s="175"/>
      <c r="K79" s="175"/>
      <c r="L79" s="174"/>
      <c r="M79" s="174"/>
      <c r="N79" s="62">
        <f>F79/1.19</f>
        <v>168067.22689075631</v>
      </c>
      <c r="O79" s="62">
        <f t="shared" ref="O79:U81" si="52">G79/1.19</f>
        <v>0</v>
      </c>
      <c r="P79" s="62">
        <f t="shared" si="52"/>
        <v>0</v>
      </c>
      <c r="Q79" s="62">
        <f t="shared" si="52"/>
        <v>0</v>
      </c>
      <c r="R79" s="62">
        <f t="shared" si="52"/>
        <v>0</v>
      </c>
      <c r="S79" s="62">
        <f t="shared" si="52"/>
        <v>0</v>
      </c>
      <c r="T79" s="62">
        <f t="shared" si="52"/>
        <v>0</v>
      </c>
      <c r="U79" s="62">
        <f t="shared" si="52"/>
        <v>0</v>
      </c>
      <c r="V79" s="62">
        <f>SUM(N79:U79)</f>
        <v>168067.22689075631</v>
      </c>
      <c r="W79" s="143" t="s">
        <v>111</v>
      </c>
      <c r="X79" s="147" t="s">
        <v>317</v>
      </c>
      <c r="Y79" s="144" t="s">
        <v>322</v>
      </c>
    </row>
    <row r="80" spans="1:257" s="172" customFormat="1" ht="36" customHeight="1" thickBot="1" x14ac:dyDescent="0.25">
      <c r="A80" s="53">
        <v>58</v>
      </c>
      <c r="B80" s="53" t="s">
        <v>234</v>
      </c>
      <c r="C80" s="53">
        <v>45.2</v>
      </c>
      <c r="D80" s="80" t="s">
        <v>306</v>
      </c>
      <c r="E80" s="231" t="s">
        <v>236</v>
      </c>
      <c r="F80" s="73"/>
      <c r="G80" s="73">
        <v>6000</v>
      </c>
      <c r="H80" s="73">
        <v>8300</v>
      </c>
      <c r="I80" s="73">
        <v>1000</v>
      </c>
      <c r="J80" s="60"/>
      <c r="K80" s="83"/>
      <c r="L80" s="174">
        <v>3700</v>
      </c>
      <c r="M80" s="174"/>
      <c r="N80" s="62">
        <f t="shared" ref="N80:N81" si="53">F80/1.19</f>
        <v>0</v>
      </c>
      <c r="O80" s="62">
        <f t="shared" si="52"/>
        <v>5042.0168067226896</v>
      </c>
      <c r="P80" s="62">
        <f t="shared" si="52"/>
        <v>6974.7899159663866</v>
      </c>
      <c r="Q80" s="62">
        <f t="shared" si="52"/>
        <v>840.3361344537816</v>
      </c>
      <c r="R80" s="62">
        <f t="shared" si="52"/>
        <v>0</v>
      </c>
      <c r="S80" s="62">
        <f t="shared" si="52"/>
        <v>0</v>
      </c>
      <c r="T80" s="62">
        <f t="shared" si="52"/>
        <v>3109.2436974789916</v>
      </c>
      <c r="U80" s="62">
        <f t="shared" si="52"/>
        <v>0</v>
      </c>
      <c r="V80" s="62">
        <f>SUM(N80:U80)</f>
        <v>15966.386554621851</v>
      </c>
      <c r="W80" s="143" t="s">
        <v>111</v>
      </c>
      <c r="X80" s="147" t="s">
        <v>317</v>
      </c>
      <c r="Y80" s="144" t="s">
        <v>322</v>
      </c>
    </row>
    <row r="81" spans="1:25" s="172" customFormat="1" ht="47.25" customHeight="1" thickBot="1" x14ac:dyDescent="0.25">
      <c r="A81" s="105">
        <v>59</v>
      </c>
      <c r="B81" s="53" t="s">
        <v>234</v>
      </c>
      <c r="C81" s="53">
        <v>45.3</v>
      </c>
      <c r="D81" s="80" t="s">
        <v>332</v>
      </c>
      <c r="E81" s="82" t="s">
        <v>237</v>
      </c>
      <c r="F81" s="73">
        <v>5000</v>
      </c>
      <c r="G81" s="73">
        <v>3000</v>
      </c>
      <c r="H81" s="73">
        <v>32700</v>
      </c>
      <c r="I81" s="73">
        <v>1000</v>
      </c>
      <c r="J81" s="73">
        <v>1000</v>
      </c>
      <c r="K81" s="60"/>
      <c r="L81" s="174">
        <v>300</v>
      </c>
      <c r="M81" s="174"/>
      <c r="N81" s="62">
        <f t="shared" si="53"/>
        <v>4201.680672268908</v>
      </c>
      <c r="O81" s="62">
        <f t="shared" si="52"/>
        <v>2521.0084033613448</v>
      </c>
      <c r="P81" s="62">
        <f t="shared" si="52"/>
        <v>27478.991596638658</v>
      </c>
      <c r="Q81" s="62">
        <f t="shared" si="52"/>
        <v>840.3361344537816</v>
      </c>
      <c r="R81" s="62">
        <f t="shared" si="52"/>
        <v>840.3361344537816</v>
      </c>
      <c r="S81" s="62">
        <f t="shared" si="52"/>
        <v>0</v>
      </c>
      <c r="T81" s="62">
        <f t="shared" si="52"/>
        <v>252.10084033613447</v>
      </c>
      <c r="U81" s="62">
        <f t="shared" si="52"/>
        <v>0</v>
      </c>
      <c r="V81" s="62">
        <f>SUM(N81:U81)</f>
        <v>36134.45378151261</v>
      </c>
      <c r="W81" s="143" t="s">
        <v>111</v>
      </c>
      <c r="X81" s="147" t="s">
        <v>317</v>
      </c>
      <c r="Y81" s="144" t="s">
        <v>322</v>
      </c>
    </row>
    <row r="82" spans="1:25" s="172" customFormat="1" ht="26.45" customHeight="1" thickBot="1" x14ac:dyDescent="0.25">
      <c r="A82" s="263">
        <v>60</v>
      </c>
      <c r="B82" s="53"/>
      <c r="C82" s="53"/>
      <c r="D82" s="173" t="s">
        <v>383</v>
      </c>
      <c r="E82" s="139"/>
      <c r="F82" s="60">
        <f>SUM(F79:F81)</f>
        <v>205000</v>
      </c>
      <c r="G82" s="60">
        <f>SUM(G79:G81)</f>
        <v>9000</v>
      </c>
      <c r="H82" s="60">
        <f>SUM(H79:H81)</f>
        <v>41000</v>
      </c>
      <c r="I82" s="174">
        <f>SUM(I79:I81)</f>
        <v>2000</v>
      </c>
      <c r="J82" s="175">
        <f>SUM(J79:J81)</f>
        <v>1000</v>
      </c>
      <c r="K82" s="175"/>
      <c r="L82" s="174">
        <f>SUM(L79:L81)</f>
        <v>4000</v>
      </c>
      <c r="M82" s="174"/>
      <c r="N82" s="62">
        <f t="shared" ref="N82:U82" si="54">SUM(N79:N81)</f>
        <v>172268.90756302522</v>
      </c>
      <c r="O82" s="62">
        <f t="shared" si="54"/>
        <v>7563.0252100840344</v>
      </c>
      <c r="P82" s="62">
        <f t="shared" si="54"/>
        <v>34453.781512605041</v>
      </c>
      <c r="Q82" s="62">
        <f t="shared" si="54"/>
        <v>1680.6722689075632</v>
      </c>
      <c r="R82" s="62">
        <f t="shared" si="54"/>
        <v>840.3361344537816</v>
      </c>
      <c r="S82" s="62">
        <f t="shared" si="54"/>
        <v>0</v>
      </c>
      <c r="T82" s="62">
        <f t="shared" si="54"/>
        <v>3361.3445378151259</v>
      </c>
      <c r="U82" s="62">
        <f t="shared" si="54"/>
        <v>0</v>
      </c>
      <c r="V82" s="62">
        <f>SUM(N82:U82)</f>
        <v>220168.06722689079</v>
      </c>
      <c r="W82" s="143"/>
      <c r="X82" s="147"/>
      <c r="Y82" s="144"/>
    </row>
    <row r="83" spans="1:25" ht="45.75" customHeight="1" thickBot="1" x14ac:dyDescent="0.25">
      <c r="A83" s="53">
        <v>61</v>
      </c>
      <c r="B83" s="53" t="s">
        <v>238</v>
      </c>
      <c r="C83" s="53">
        <v>46</v>
      </c>
      <c r="D83" s="80" t="s">
        <v>239</v>
      </c>
      <c r="E83" s="139" t="s">
        <v>240</v>
      </c>
      <c r="F83" s="60">
        <v>80000</v>
      </c>
      <c r="G83" s="60"/>
      <c r="H83" s="82"/>
      <c r="I83" s="60"/>
      <c r="J83" s="60"/>
      <c r="K83" s="60"/>
      <c r="L83" s="60"/>
      <c r="M83" s="60"/>
      <c r="N83" s="62">
        <f>F83/1.19</f>
        <v>67226.890756302528</v>
      </c>
      <c r="O83" s="62">
        <f t="shared" ref="O83:U83" si="55">G83/1.19</f>
        <v>0</v>
      </c>
      <c r="P83" s="62">
        <f t="shared" si="55"/>
        <v>0</v>
      </c>
      <c r="Q83" s="62">
        <f t="shared" si="55"/>
        <v>0</v>
      </c>
      <c r="R83" s="62">
        <f t="shared" si="55"/>
        <v>0</v>
      </c>
      <c r="S83" s="62">
        <f t="shared" si="55"/>
        <v>0</v>
      </c>
      <c r="T83" s="62">
        <f t="shared" si="55"/>
        <v>0</v>
      </c>
      <c r="U83" s="62">
        <f t="shared" si="55"/>
        <v>0</v>
      </c>
      <c r="V83" s="62">
        <f t="shared" ref="V83:V92" si="56">SUM(N83:U83)</f>
        <v>67226.890756302528</v>
      </c>
      <c r="W83" s="143" t="s">
        <v>111</v>
      </c>
      <c r="X83" s="147" t="s">
        <v>320</v>
      </c>
      <c r="Y83" s="144" t="s">
        <v>321</v>
      </c>
    </row>
    <row r="84" spans="1:25" ht="68.25" customHeight="1" thickBot="1" x14ac:dyDescent="0.25">
      <c r="A84" s="53">
        <v>62</v>
      </c>
      <c r="B84" s="53" t="s">
        <v>238</v>
      </c>
      <c r="C84" s="53">
        <v>47</v>
      </c>
      <c r="D84" s="80" t="s">
        <v>316</v>
      </c>
      <c r="E84" s="139" t="s">
        <v>240</v>
      </c>
      <c r="F84" s="60">
        <v>5000</v>
      </c>
      <c r="G84" s="60">
        <v>10000</v>
      </c>
      <c r="H84" s="82">
        <v>14000</v>
      </c>
      <c r="I84" s="60">
        <v>1000</v>
      </c>
      <c r="J84" s="60">
        <v>1000</v>
      </c>
      <c r="K84" s="60"/>
      <c r="L84" s="60">
        <v>1000</v>
      </c>
      <c r="M84" s="60"/>
      <c r="N84" s="62">
        <f>F84/1.19</f>
        <v>4201.680672268908</v>
      </c>
      <c r="O84" s="62">
        <f t="shared" ref="O84:U84" si="57">G84/1.19</f>
        <v>8403.361344537816</v>
      </c>
      <c r="P84" s="62">
        <f t="shared" si="57"/>
        <v>11764.705882352942</v>
      </c>
      <c r="Q84" s="62">
        <f t="shared" si="57"/>
        <v>840.3361344537816</v>
      </c>
      <c r="R84" s="62">
        <f t="shared" si="57"/>
        <v>840.3361344537816</v>
      </c>
      <c r="S84" s="62">
        <f t="shared" si="57"/>
        <v>0</v>
      </c>
      <c r="T84" s="62">
        <f t="shared" si="57"/>
        <v>840.3361344537816</v>
      </c>
      <c r="U84" s="62">
        <f t="shared" si="57"/>
        <v>0</v>
      </c>
      <c r="V84" s="62">
        <f t="shared" si="56"/>
        <v>26890.756302521007</v>
      </c>
      <c r="W84" s="143" t="s">
        <v>111</v>
      </c>
      <c r="X84" s="147" t="s">
        <v>320</v>
      </c>
      <c r="Y84" s="144" t="s">
        <v>321</v>
      </c>
    </row>
    <row r="85" spans="1:25" ht="25.15" customHeight="1" thickBot="1" x14ac:dyDescent="0.25">
      <c r="A85" s="53">
        <v>63</v>
      </c>
      <c r="B85" s="53"/>
      <c r="C85" s="53"/>
      <c r="D85" s="105" t="s">
        <v>241</v>
      </c>
      <c r="E85" s="139"/>
      <c r="F85" s="163">
        <f>SUM(F83:F84)</f>
        <v>85000</v>
      </c>
      <c r="G85" s="163">
        <f>SUM(G83:G84)</f>
        <v>10000</v>
      </c>
      <c r="H85" s="163">
        <f>SUM(H83:H84)</f>
        <v>14000</v>
      </c>
      <c r="I85" s="163">
        <f>SUM(I83:I84)</f>
        <v>1000</v>
      </c>
      <c r="J85" s="163">
        <f>SUM(J83:J84)</f>
        <v>1000</v>
      </c>
      <c r="K85" s="163"/>
      <c r="L85" s="60">
        <f>SUM(L83:L84)</f>
        <v>1000</v>
      </c>
      <c r="M85" s="163"/>
      <c r="N85" s="62">
        <f t="shared" ref="N85:U85" si="58">SUM(N83:N84)</f>
        <v>71428.571428571435</v>
      </c>
      <c r="O85" s="62">
        <f t="shared" si="58"/>
        <v>8403.361344537816</v>
      </c>
      <c r="P85" s="62">
        <f t="shared" si="58"/>
        <v>11764.705882352942</v>
      </c>
      <c r="Q85" s="62">
        <f t="shared" si="58"/>
        <v>840.3361344537816</v>
      </c>
      <c r="R85" s="62">
        <f t="shared" si="58"/>
        <v>840.3361344537816</v>
      </c>
      <c r="S85" s="62">
        <f t="shared" si="58"/>
        <v>0</v>
      </c>
      <c r="T85" s="62">
        <f t="shared" si="58"/>
        <v>840.3361344537816</v>
      </c>
      <c r="U85" s="62">
        <f t="shared" si="58"/>
        <v>0</v>
      </c>
      <c r="V85" s="62">
        <f t="shared" si="56"/>
        <v>94117.647058823539</v>
      </c>
      <c r="W85" s="148"/>
      <c r="X85" s="149"/>
      <c r="Y85" s="151"/>
    </row>
    <row r="86" spans="1:25" ht="33.6" customHeight="1" thickBot="1" x14ac:dyDescent="0.25">
      <c r="A86" s="105">
        <v>64</v>
      </c>
      <c r="B86" s="53" t="s">
        <v>242</v>
      </c>
      <c r="C86" s="53">
        <v>48</v>
      </c>
      <c r="D86" s="176" t="s">
        <v>243</v>
      </c>
      <c r="E86" s="177" t="s">
        <v>244</v>
      </c>
      <c r="F86" s="163">
        <v>10000</v>
      </c>
      <c r="G86" s="163">
        <v>1000</v>
      </c>
      <c r="H86" s="163"/>
      <c r="I86" s="163">
        <v>1000</v>
      </c>
      <c r="J86" s="163">
        <v>2000</v>
      </c>
      <c r="K86" s="163"/>
      <c r="L86" s="163">
        <f>SUM(F86:K86)</f>
        <v>14000</v>
      </c>
      <c r="M86" s="163">
        <v>1000</v>
      </c>
      <c r="N86" s="62">
        <f>F86/1.19</f>
        <v>8403.361344537816</v>
      </c>
      <c r="O86" s="62">
        <f t="shared" ref="O86:U86" si="59">G86/1.19</f>
        <v>840.3361344537816</v>
      </c>
      <c r="P86" s="62">
        <f t="shared" si="59"/>
        <v>0</v>
      </c>
      <c r="Q86" s="62">
        <f t="shared" si="59"/>
        <v>840.3361344537816</v>
      </c>
      <c r="R86" s="62">
        <f t="shared" si="59"/>
        <v>1680.6722689075632</v>
      </c>
      <c r="S86" s="62">
        <f t="shared" si="59"/>
        <v>0</v>
      </c>
      <c r="T86" s="62">
        <f t="shared" si="59"/>
        <v>11764.705882352942</v>
      </c>
      <c r="U86" s="62">
        <f t="shared" si="59"/>
        <v>840.3361344537816</v>
      </c>
      <c r="V86" s="62">
        <f t="shared" si="56"/>
        <v>24369.747899159665</v>
      </c>
      <c r="W86" s="143" t="s">
        <v>111</v>
      </c>
      <c r="X86" s="147" t="s">
        <v>320</v>
      </c>
      <c r="Y86" s="144" t="s">
        <v>321</v>
      </c>
    </row>
    <row r="87" spans="1:25" ht="25.15" customHeight="1" thickBot="1" x14ac:dyDescent="0.25">
      <c r="A87" s="263">
        <v>65</v>
      </c>
      <c r="B87" s="53"/>
      <c r="C87" s="53"/>
      <c r="D87" s="105" t="s">
        <v>245</v>
      </c>
      <c r="E87" s="178"/>
      <c r="F87" s="163">
        <f>SUM(F86)</f>
        <v>10000</v>
      </c>
      <c r="G87" s="163">
        <f>SUM(G86)</f>
        <v>1000</v>
      </c>
      <c r="H87" s="163"/>
      <c r="I87" s="163">
        <f>SUM(I86)</f>
        <v>1000</v>
      </c>
      <c r="J87" s="163">
        <f>SUM(J86)</f>
        <v>2000</v>
      </c>
      <c r="K87" s="163"/>
      <c r="L87" s="163">
        <f>SUM(F87:K87)</f>
        <v>14000</v>
      </c>
      <c r="M87" s="163">
        <f>SUM(M86)</f>
        <v>1000</v>
      </c>
      <c r="N87" s="62">
        <f t="shared" ref="N87:U87" si="60">SUM(N86)</f>
        <v>8403.361344537816</v>
      </c>
      <c r="O87" s="62">
        <f t="shared" si="60"/>
        <v>840.3361344537816</v>
      </c>
      <c r="P87" s="62">
        <f t="shared" si="60"/>
        <v>0</v>
      </c>
      <c r="Q87" s="62">
        <f t="shared" si="60"/>
        <v>840.3361344537816</v>
      </c>
      <c r="R87" s="62">
        <f t="shared" si="60"/>
        <v>1680.6722689075632</v>
      </c>
      <c r="S87" s="62">
        <f t="shared" si="60"/>
        <v>0</v>
      </c>
      <c r="T87" s="62">
        <f t="shared" si="60"/>
        <v>11764.705882352942</v>
      </c>
      <c r="U87" s="62">
        <f t="shared" si="60"/>
        <v>840.3361344537816</v>
      </c>
      <c r="V87" s="62">
        <f t="shared" si="56"/>
        <v>24369.747899159665</v>
      </c>
      <c r="W87" s="148"/>
      <c r="X87" s="149"/>
      <c r="Y87" s="151"/>
    </row>
    <row r="88" spans="1:25" ht="33" customHeight="1" thickBot="1" x14ac:dyDescent="0.25">
      <c r="A88" s="53">
        <v>66</v>
      </c>
      <c r="B88" s="53" t="s">
        <v>246</v>
      </c>
      <c r="C88" s="53">
        <v>49</v>
      </c>
      <c r="D88" s="80" t="s">
        <v>247</v>
      </c>
      <c r="E88" s="179" t="s">
        <v>248</v>
      </c>
      <c r="F88" s="163"/>
      <c r="G88" s="163">
        <v>8000</v>
      </c>
      <c r="H88" s="163"/>
      <c r="I88" s="163"/>
      <c r="J88" s="163">
        <v>4000</v>
      </c>
      <c r="K88" s="163"/>
      <c r="L88" s="60"/>
      <c r="M88" s="163"/>
      <c r="N88" s="62">
        <f>F88/1.19</f>
        <v>0</v>
      </c>
      <c r="O88" s="62">
        <f t="shared" ref="O88:U88" si="61">G88/1.19</f>
        <v>6722.6890756302528</v>
      </c>
      <c r="P88" s="62">
        <f t="shared" si="61"/>
        <v>0</v>
      </c>
      <c r="Q88" s="62">
        <f t="shared" si="61"/>
        <v>0</v>
      </c>
      <c r="R88" s="62">
        <f t="shared" si="61"/>
        <v>3361.3445378151264</v>
      </c>
      <c r="S88" s="62">
        <f t="shared" si="61"/>
        <v>0</v>
      </c>
      <c r="T88" s="62">
        <f t="shared" si="61"/>
        <v>0</v>
      </c>
      <c r="U88" s="62">
        <f t="shared" si="61"/>
        <v>0</v>
      </c>
      <c r="V88" s="62">
        <f t="shared" si="56"/>
        <v>10084.033613445379</v>
      </c>
      <c r="W88" s="143" t="s">
        <v>111</v>
      </c>
      <c r="X88" s="147" t="s">
        <v>317</v>
      </c>
      <c r="Y88" s="144" t="s">
        <v>322</v>
      </c>
    </row>
    <row r="89" spans="1:25" ht="33" customHeight="1" thickBot="1" x14ac:dyDescent="0.25">
      <c r="A89" s="53">
        <v>67</v>
      </c>
      <c r="B89" s="53"/>
      <c r="C89" s="53"/>
      <c r="D89" s="80" t="s">
        <v>249</v>
      </c>
      <c r="E89" s="180"/>
      <c r="F89" s="163"/>
      <c r="G89" s="163">
        <f>SUM(G88)</f>
        <v>8000</v>
      </c>
      <c r="H89" s="163"/>
      <c r="I89" s="163"/>
      <c r="J89" s="163">
        <f>SUM(J88)</f>
        <v>4000</v>
      </c>
      <c r="K89" s="163"/>
      <c r="L89" s="60"/>
      <c r="M89" s="163"/>
      <c r="N89" s="62">
        <f t="shared" ref="N89:U89" si="62">SUM(N88)</f>
        <v>0</v>
      </c>
      <c r="O89" s="62">
        <f t="shared" si="62"/>
        <v>6722.6890756302528</v>
      </c>
      <c r="P89" s="62">
        <f t="shared" si="62"/>
        <v>0</v>
      </c>
      <c r="Q89" s="62">
        <f t="shared" si="62"/>
        <v>0</v>
      </c>
      <c r="R89" s="62">
        <f t="shared" si="62"/>
        <v>3361.3445378151264</v>
      </c>
      <c r="S89" s="62">
        <f t="shared" si="62"/>
        <v>0</v>
      </c>
      <c r="T89" s="62">
        <f t="shared" si="62"/>
        <v>0</v>
      </c>
      <c r="U89" s="62">
        <f t="shared" si="62"/>
        <v>0</v>
      </c>
      <c r="V89" s="62">
        <f t="shared" si="56"/>
        <v>10084.033613445379</v>
      </c>
      <c r="W89" s="143"/>
      <c r="X89" s="147"/>
      <c r="Y89" s="144"/>
    </row>
    <row r="90" spans="1:25" ht="84" customHeight="1" thickBot="1" x14ac:dyDescent="0.25">
      <c r="A90" s="53">
        <v>68</v>
      </c>
      <c r="B90" s="49" t="s">
        <v>250</v>
      </c>
      <c r="C90" s="53">
        <v>50</v>
      </c>
      <c r="D90" s="181" t="s">
        <v>340</v>
      </c>
      <c r="E90" s="182" t="s">
        <v>341</v>
      </c>
      <c r="F90" s="60">
        <v>40000</v>
      </c>
      <c r="G90" s="60">
        <v>13000</v>
      </c>
      <c r="H90" s="60">
        <v>70000</v>
      </c>
      <c r="I90" s="60">
        <v>5000</v>
      </c>
      <c r="J90" s="60">
        <v>10000</v>
      </c>
      <c r="K90" s="60"/>
      <c r="L90" s="60"/>
      <c r="M90" s="60"/>
      <c r="N90" s="62">
        <f>F90/1.19</f>
        <v>33613.445378151264</v>
      </c>
      <c r="O90" s="62">
        <f t="shared" ref="O90:U91" si="63">G90/1.19</f>
        <v>10924.36974789916</v>
      </c>
      <c r="P90" s="62">
        <f t="shared" si="63"/>
        <v>58823.529411764706</v>
      </c>
      <c r="Q90" s="62">
        <f t="shared" si="63"/>
        <v>4201.680672268908</v>
      </c>
      <c r="R90" s="62">
        <f t="shared" si="63"/>
        <v>8403.361344537816</v>
      </c>
      <c r="S90" s="62">
        <f t="shared" si="63"/>
        <v>0</v>
      </c>
      <c r="T90" s="62">
        <f t="shared" si="63"/>
        <v>0</v>
      </c>
      <c r="U90" s="62">
        <f t="shared" si="63"/>
        <v>0</v>
      </c>
      <c r="V90" s="62">
        <f t="shared" si="56"/>
        <v>115966.38655462186</v>
      </c>
      <c r="W90" s="143" t="s">
        <v>111</v>
      </c>
      <c r="X90" s="147" t="s">
        <v>322</v>
      </c>
      <c r="Y90" s="144" t="s">
        <v>321</v>
      </c>
    </row>
    <row r="91" spans="1:25" ht="33.75" customHeight="1" thickBot="1" x14ac:dyDescent="0.25">
      <c r="A91" s="105">
        <v>69</v>
      </c>
      <c r="B91" s="49" t="s">
        <v>250</v>
      </c>
      <c r="C91" s="53">
        <v>51</v>
      </c>
      <c r="D91" s="181" t="s">
        <v>251</v>
      </c>
      <c r="E91" s="180" t="s">
        <v>252</v>
      </c>
      <c r="F91" s="60">
        <v>130000</v>
      </c>
      <c r="G91" s="60"/>
      <c r="H91" s="60"/>
      <c r="I91" s="60"/>
      <c r="J91" s="60"/>
      <c r="K91" s="60"/>
      <c r="L91" s="60"/>
      <c r="M91" s="60"/>
      <c r="N91" s="62">
        <f>F91/1.19</f>
        <v>109243.6974789916</v>
      </c>
      <c r="O91" s="62">
        <f t="shared" si="63"/>
        <v>0</v>
      </c>
      <c r="P91" s="62">
        <f t="shared" si="63"/>
        <v>0</v>
      </c>
      <c r="Q91" s="62">
        <f t="shared" si="63"/>
        <v>0</v>
      </c>
      <c r="R91" s="62">
        <f t="shared" si="63"/>
        <v>0</v>
      </c>
      <c r="S91" s="62">
        <f t="shared" si="63"/>
        <v>0</v>
      </c>
      <c r="T91" s="62">
        <f t="shared" si="63"/>
        <v>0</v>
      </c>
      <c r="U91" s="62">
        <f t="shared" si="63"/>
        <v>0</v>
      </c>
      <c r="V91" s="62">
        <f t="shared" si="56"/>
        <v>109243.6974789916</v>
      </c>
      <c r="W91" s="143" t="s">
        <v>111</v>
      </c>
      <c r="X91" s="147" t="s">
        <v>321</v>
      </c>
      <c r="Y91" s="144" t="s">
        <v>328</v>
      </c>
    </row>
    <row r="92" spans="1:25" ht="32.25" customHeight="1" thickBot="1" x14ac:dyDescent="0.25">
      <c r="A92" s="263">
        <v>70</v>
      </c>
      <c r="B92" s="49"/>
      <c r="C92" s="53"/>
      <c r="D92" s="80" t="s">
        <v>253</v>
      </c>
      <c r="E92" s="139"/>
      <c r="F92" s="163">
        <f>SUM(F90:F91)</f>
        <v>170000</v>
      </c>
      <c r="G92" s="163">
        <f>SUM(G90:G91)</f>
        <v>13000</v>
      </c>
      <c r="H92" s="163">
        <f>SUM(H90:H91)</f>
        <v>70000</v>
      </c>
      <c r="I92" s="163">
        <f>SUM(I90:I91)</f>
        <v>5000</v>
      </c>
      <c r="J92" s="163">
        <f>SUM(J90:J91)</f>
        <v>10000</v>
      </c>
      <c r="K92" s="163"/>
      <c r="L92" s="163"/>
      <c r="M92" s="163"/>
      <c r="N92" s="62">
        <f t="shared" ref="N92:U92" si="64">SUM(N90:N91)</f>
        <v>142857.14285714287</v>
      </c>
      <c r="O92" s="62">
        <f t="shared" si="64"/>
        <v>10924.36974789916</v>
      </c>
      <c r="P92" s="62">
        <f t="shared" si="64"/>
        <v>58823.529411764706</v>
      </c>
      <c r="Q92" s="62">
        <f t="shared" si="64"/>
        <v>4201.680672268908</v>
      </c>
      <c r="R92" s="62">
        <f t="shared" si="64"/>
        <v>8403.361344537816</v>
      </c>
      <c r="S92" s="62">
        <f t="shared" si="64"/>
        <v>0</v>
      </c>
      <c r="T92" s="62">
        <f t="shared" si="64"/>
        <v>0</v>
      </c>
      <c r="U92" s="62">
        <f t="shared" si="64"/>
        <v>0</v>
      </c>
      <c r="V92" s="62">
        <f t="shared" si="56"/>
        <v>225210.08403361344</v>
      </c>
      <c r="W92" s="143"/>
      <c r="X92" s="147"/>
      <c r="Y92" s="144"/>
    </row>
    <row r="93" spans="1:25" ht="22.5" customHeight="1" thickBot="1" x14ac:dyDescent="0.25">
      <c r="A93" s="53">
        <v>71</v>
      </c>
      <c r="B93" s="85"/>
      <c r="C93" s="53"/>
      <c r="D93" s="80" t="s">
        <v>254</v>
      </c>
      <c r="E93" s="139"/>
      <c r="F93" s="60"/>
      <c r="G93" s="159"/>
      <c r="H93" s="159"/>
      <c r="I93" s="159"/>
      <c r="J93" s="159"/>
      <c r="K93" s="159"/>
      <c r="L93" s="159"/>
      <c r="M93" s="159"/>
      <c r="N93" s="62"/>
      <c r="O93" s="62"/>
      <c r="P93" s="62"/>
      <c r="Q93" s="62"/>
      <c r="R93" s="62"/>
      <c r="S93" s="62"/>
      <c r="T93" s="62"/>
      <c r="U93" s="62"/>
      <c r="V93" s="62"/>
      <c r="W93" s="148"/>
      <c r="X93" s="146"/>
      <c r="Y93" s="151"/>
    </row>
    <row r="94" spans="1:25" ht="33.75" customHeight="1" thickBot="1" x14ac:dyDescent="0.25">
      <c r="A94" s="53">
        <v>72</v>
      </c>
      <c r="B94" s="53" t="s">
        <v>255</v>
      </c>
      <c r="C94" s="53">
        <v>52</v>
      </c>
      <c r="D94" s="80" t="s">
        <v>256</v>
      </c>
      <c r="E94" s="139" t="s">
        <v>257</v>
      </c>
      <c r="F94" s="60">
        <v>35000</v>
      </c>
      <c r="G94" s="60"/>
      <c r="H94" s="60">
        <v>8000</v>
      </c>
      <c r="I94" s="60"/>
      <c r="J94" s="60"/>
      <c r="K94" s="60"/>
      <c r="L94" s="60"/>
      <c r="M94" s="60"/>
      <c r="N94" s="62">
        <f>F94/1.19</f>
        <v>29411.764705882353</v>
      </c>
      <c r="O94" s="62">
        <f t="shared" ref="O94:U94" si="65">G94/1.19</f>
        <v>0</v>
      </c>
      <c r="P94" s="62">
        <f t="shared" si="65"/>
        <v>6722.6890756302528</v>
      </c>
      <c r="Q94" s="62">
        <f t="shared" si="65"/>
        <v>0</v>
      </c>
      <c r="R94" s="62">
        <f t="shared" si="65"/>
        <v>0</v>
      </c>
      <c r="S94" s="62">
        <f t="shared" si="65"/>
        <v>0</v>
      </c>
      <c r="T94" s="62">
        <f t="shared" si="65"/>
        <v>0</v>
      </c>
      <c r="U94" s="62">
        <f t="shared" si="65"/>
        <v>0</v>
      </c>
      <c r="V94" s="62">
        <f>SUM(N94:U94)</f>
        <v>36134.45378151261</v>
      </c>
      <c r="W94" s="143" t="s">
        <v>111</v>
      </c>
      <c r="X94" s="183" t="s">
        <v>324</v>
      </c>
      <c r="Y94" s="144" t="s">
        <v>372</v>
      </c>
    </row>
    <row r="95" spans="1:25" ht="31.5" customHeight="1" thickBot="1" x14ac:dyDescent="0.25">
      <c r="A95" s="53">
        <v>73</v>
      </c>
      <c r="B95" s="85"/>
      <c r="C95" s="53"/>
      <c r="D95" s="80" t="s">
        <v>258</v>
      </c>
      <c r="E95" s="139"/>
      <c r="F95" s="60"/>
      <c r="G95" s="60"/>
      <c r="H95" s="60"/>
      <c r="I95" s="60"/>
      <c r="J95" s="60"/>
      <c r="K95" s="60"/>
      <c r="L95" s="60"/>
      <c r="M95" s="60"/>
      <c r="N95" s="62">
        <f>SUM(N94)</f>
        <v>29411.764705882353</v>
      </c>
      <c r="O95" s="62">
        <f t="shared" ref="O95:U95" si="66">SUM(O94)</f>
        <v>0</v>
      </c>
      <c r="P95" s="62">
        <f t="shared" si="66"/>
        <v>6722.6890756302528</v>
      </c>
      <c r="Q95" s="62">
        <f t="shared" si="66"/>
        <v>0</v>
      </c>
      <c r="R95" s="62">
        <f t="shared" si="66"/>
        <v>0</v>
      </c>
      <c r="S95" s="62">
        <f t="shared" si="66"/>
        <v>0</v>
      </c>
      <c r="T95" s="62">
        <f t="shared" si="66"/>
        <v>0</v>
      </c>
      <c r="U95" s="62">
        <f t="shared" si="66"/>
        <v>0</v>
      </c>
      <c r="V95" s="62">
        <f>SUM(N95:U95)</f>
        <v>36134.45378151261</v>
      </c>
      <c r="W95" s="143"/>
      <c r="X95" s="147"/>
      <c r="Y95" s="144"/>
    </row>
    <row r="96" spans="1:25" ht="31.5" customHeight="1" thickBot="1" x14ac:dyDescent="0.25">
      <c r="A96" s="105">
        <v>74</v>
      </c>
      <c r="B96" s="53">
        <v>20.11</v>
      </c>
      <c r="C96" s="53">
        <v>53</v>
      </c>
      <c r="D96" s="80" t="s">
        <v>259</v>
      </c>
      <c r="E96" s="139" t="s">
        <v>260</v>
      </c>
      <c r="F96" s="60"/>
      <c r="G96" s="60"/>
      <c r="H96" s="60"/>
      <c r="I96" s="60">
        <v>1000</v>
      </c>
      <c r="J96" s="60"/>
      <c r="K96" s="60"/>
      <c r="L96" s="60"/>
      <c r="M96" s="60"/>
      <c r="N96" s="62">
        <f>F96/1.05</f>
        <v>0</v>
      </c>
      <c r="O96" s="62">
        <f t="shared" ref="O96:U96" si="67">G96/1.05</f>
        <v>0</v>
      </c>
      <c r="P96" s="62">
        <f t="shared" si="67"/>
        <v>0</v>
      </c>
      <c r="Q96" s="62">
        <f t="shared" si="67"/>
        <v>952.38095238095229</v>
      </c>
      <c r="R96" s="62">
        <f t="shared" si="67"/>
        <v>0</v>
      </c>
      <c r="S96" s="62">
        <f t="shared" si="67"/>
        <v>0</v>
      </c>
      <c r="T96" s="62">
        <f t="shared" si="67"/>
        <v>0</v>
      </c>
      <c r="U96" s="62">
        <f t="shared" si="67"/>
        <v>0</v>
      </c>
      <c r="V96" s="62">
        <f>SUM(M96:U96)</f>
        <v>952.38095238095229</v>
      </c>
      <c r="W96" s="143" t="s">
        <v>111</v>
      </c>
      <c r="X96" s="147" t="s">
        <v>320</v>
      </c>
      <c r="Y96" s="144" t="s">
        <v>320</v>
      </c>
    </row>
    <row r="97" spans="1:25" ht="33" customHeight="1" thickBot="1" x14ac:dyDescent="0.25">
      <c r="A97" s="263">
        <v>75</v>
      </c>
      <c r="B97" s="184" t="s">
        <v>261</v>
      </c>
      <c r="C97" s="60">
        <v>54</v>
      </c>
      <c r="D97" s="181" t="s">
        <v>262</v>
      </c>
      <c r="E97" s="155" t="s">
        <v>263</v>
      </c>
      <c r="F97" s="60">
        <v>40000</v>
      </c>
      <c r="G97" s="60"/>
      <c r="H97" s="60"/>
      <c r="I97" s="60"/>
      <c r="J97" s="60"/>
      <c r="K97" s="60"/>
      <c r="L97" s="60"/>
      <c r="M97" s="60"/>
      <c r="N97" s="62">
        <f>F97/1.19</f>
        <v>33613.445378151264</v>
      </c>
      <c r="O97" s="62">
        <f t="shared" ref="O97:U98" si="68">G97/1.19</f>
        <v>0</v>
      </c>
      <c r="P97" s="62">
        <f t="shared" si="68"/>
        <v>0</v>
      </c>
      <c r="Q97" s="62">
        <f t="shared" si="68"/>
        <v>0</v>
      </c>
      <c r="R97" s="62">
        <f t="shared" si="68"/>
        <v>0</v>
      </c>
      <c r="S97" s="62">
        <f t="shared" si="68"/>
        <v>0</v>
      </c>
      <c r="T97" s="62">
        <f t="shared" si="68"/>
        <v>0</v>
      </c>
      <c r="U97" s="62">
        <f t="shared" si="68"/>
        <v>0</v>
      </c>
      <c r="V97" s="62">
        <f>SUM(N97:U97)</f>
        <v>33613.445378151264</v>
      </c>
      <c r="W97" s="143" t="s">
        <v>111</v>
      </c>
      <c r="X97" s="152" t="s">
        <v>324</v>
      </c>
      <c r="Y97" s="144" t="s">
        <v>372</v>
      </c>
    </row>
    <row r="98" spans="1:25" ht="31.5" customHeight="1" thickBot="1" x14ac:dyDescent="0.25">
      <c r="A98" s="53">
        <v>76</v>
      </c>
      <c r="B98" s="82" t="s">
        <v>264</v>
      </c>
      <c r="C98" s="60">
        <v>55</v>
      </c>
      <c r="D98" s="181" t="s">
        <v>265</v>
      </c>
      <c r="E98" s="155" t="s">
        <v>266</v>
      </c>
      <c r="F98" s="60">
        <v>100000</v>
      </c>
      <c r="G98" s="60"/>
      <c r="H98" s="60"/>
      <c r="I98" s="60"/>
      <c r="J98" s="60"/>
      <c r="K98" s="60"/>
      <c r="L98" s="60"/>
      <c r="M98" s="60"/>
      <c r="N98" s="62">
        <f>F98/1.19</f>
        <v>84033.613445378156</v>
      </c>
      <c r="O98" s="62">
        <f t="shared" si="68"/>
        <v>0</v>
      </c>
      <c r="P98" s="62">
        <f t="shared" si="68"/>
        <v>0</v>
      </c>
      <c r="Q98" s="62">
        <f t="shared" si="68"/>
        <v>0</v>
      </c>
      <c r="R98" s="62">
        <f t="shared" si="68"/>
        <v>0</v>
      </c>
      <c r="S98" s="62">
        <f t="shared" si="68"/>
        <v>0</v>
      </c>
      <c r="T98" s="62">
        <f t="shared" si="68"/>
        <v>0</v>
      </c>
      <c r="U98" s="62">
        <f t="shared" si="68"/>
        <v>0</v>
      </c>
      <c r="V98" s="62">
        <f>SUM(N98:U98)</f>
        <v>84033.613445378156</v>
      </c>
      <c r="W98" s="143" t="s">
        <v>111</v>
      </c>
      <c r="X98" s="152" t="s">
        <v>317</v>
      </c>
      <c r="Y98" s="152" t="s">
        <v>329</v>
      </c>
    </row>
    <row r="99" spans="1:25" ht="33.75" customHeight="1" thickBot="1" x14ac:dyDescent="0.25">
      <c r="A99" s="53">
        <v>77</v>
      </c>
      <c r="B99" s="49"/>
      <c r="C99" s="53"/>
      <c r="D99" s="80" t="s">
        <v>267</v>
      </c>
      <c r="E99" s="139"/>
      <c r="F99" s="185"/>
      <c r="G99" s="159"/>
      <c r="H99" s="159"/>
      <c r="I99" s="159"/>
      <c r="J99" s="159"/>
      <c r="K99" s="159"/>
      <c r="L99" s="159"/>
      <c r="M99" s="159"/>
      <c r="N99" s="62"/>
      <c r="O99" s="62"/>
      <c r="P99" s="62"/>
      <c r="Q99" s="62"/>
      <c r="R99" s="62"/>
      <c r="S99" s="62"/>
      <c r="T99" s="62"/>
      <c r="U99" s="62"/>
      <c r="V99" s="62"/>
      <c r="W99" s="148"/>
      <c r="X99" s="186"/>
      <c r="Y99" s="187"/>
    </row>
    <row r="100" spans="1:25" ht="37.5" customHeight="1" thickBot="1" x14ac:dyDescent="0.25">
      <c r="A100" s="53">
        <v>78</v>
      </c>
      <c r="B100" s="82" t="s">
        <v>67</v>
      </c>
      <c r="C100" s="60">
        <v>56</v>
      </c>
      <c r="D100" s="181" t="s">
        <v>268</v>
      </c>
      <c r="E100" s="155" t="s">
        <v>263</v>
      </c>
      <c r="F100" s="60">
        <v>23000</v>
      </c>
      <c r="G100" s="60"/>
      <c r="H100" s="60"/>
      <c r="I100" s="60">
        <v>11000</v>
      </c>
      <c r="J100" s="60">
        <v>14000</v>
      </c>
      <c r="K100" s="60"/>
      <c r="L100" s="60"/>
      <c r="M100" s="60"/>
      <c r="N100" s="62">
        <f>F100/1.19</f>
        <v>19327.731092436974</v>
      </c>
      <c r="O100" s="62">
        <f t="shared" ref="O100:U110" si="69">G100/1.19</f>
        <v>0</v>
      </c>
      <c r="P100" s="62">
        <f t="shared" si="69"/>
        <v>0</v>
      </c>
      <c r="Q100" s="62">
        <f t="shared" si="69"/>
        <v>9243.6974789915967</v>
      </c>
      <c r="R100" s="62">
        <f t="shared" si="69"/>
        <v>11764.705882352942</v>
      </c>
      <c r="S100" s="62">
        <f t="shared" si="69"/>
        <v>0</v>
      </c>
      <c r="T100" s="62">
        <f t="shared" si="69"/>
        <v>0</v>
      </c>
      <c r="U100" s="62">
        <f t="shared" si="69"/>
        <v>0</v>
      </c>
      <c r="V100" s="62">
        <f t="shared" ref="V100:V111" si="70">SUM(N100:U100)</f>
        <v>40336.134453781517</v>
      </c>
      <c r="W100" s="143" t="s">
        <v>111</v>
      </c>
      <c r="X100" s="152" t="s">
        <v>322</v>
      </c>
      <c r="Y100" s="152" t="s">
        <v>321</v>
      </c>
    </row>
    <row r="101" spans="1:25" ht="37.5" customHeight="1" thickBot="1" x14ac:dyDescent="0.25">
      <c r="A101" s="105">
        <v>79</v>
      </c>
      <c r="B101" s="82" t="s">
        <v>67</v>
      </c>
      <c r="C101" s="60">
        <v>57</v>
      </c>
      <c r="D101" s="181" t="s">
        <v>269</v>
      </c>
      <c r="E101" s="155" t="s">
        <v>270</v>
      </c>
      <c r="F101" s="60">
        <v>9000</v>
      </c>
      <c r="G101" s="60"/>
      <c r="H101" s="60"/>
      <c r="I101" s="60"/>
      <c r="J101" s="60"/>
      <c r="K101" s="60"/>
      <c r="L101" s="60"/>
      <c r="M101" s="60"/>
      <c r="N101" s="62">
        <f t="shared" ref="N101:N110" si="71">F101/1.19</f>
        <v>7563.0252100840344</v>
      </c>
      <c r="O101" s="62">
        <f t="shared" si="69"/>
        <v>0</v>
      </c>
      <c r="P101" s="62">
        <f t="shared" si="69"/>
        <v>0</v>
      </c>
      <c r="Q101" s="62">
        <f t="shared" si="69"/>
        <v>0</v>
      </c>
      <c r="R101" s="62">
        <f t="shared" si="69"/>
        <v>0</v>
      </c>
      <c r="S101" s="62">
        <f t="shared" si="69"/>
        <v>0</v>
      </c>
      <c r="T101" s="62">
        <f t="shared" si="69"/>
        <v>0</v>
      </c>
      <c r="U101" s="62">
        <f t="shared" si="69"/>
        <v>0</v>
      </c>
      <c r="V101" s="62">
        <f t="shared" si="70"/>
        <v>7563.0252100840344</v>
      </c>
      <c r="W101" s="143" t="s">
        <v>111</v>
      </c>
      <c r="X101" s="152" t="s">
        <v>324</v>
      </c>
      <c r="Y101" s="141" t="s">
        <v>325</v>
      </c>
    </row>
    <row r="102" spans="1:25" ht="30.75" customHeight="1" thickBot="1" x14ac:dyDescent="0.25">
      <c r="A102" s="263">
        <v>80</v>
      </c>
      <c r="B102" s="82" t="s">
        <v>67</v>
      </c>
      <c r="C102" s="60">
        <v>58</v>
      </c>
      <c r="D102" s="181" t="s">
        <v>271</v>
      </c>
      <c r="E102" s="155" t="s">
        <v>272</v>
      </c>
      <c r="F102" s="60">
        <v>9000</v>
      </c>
      <c r="G102" s="60"/>
      <c r="H102" s="60"/>
      <c r="I102" s="60"/>
      <c r="J102" s="60"/>
      <c r="K102" s="60"/>
      <c r="L102" s="60"/>
      <c r="M102" s="60"/>
      <c r="N102" s="62">
        <f t="shared" si="71"/>
        <v>7563.0252100840344</v>
      </c>
      <c r="O102" s="62">
        <f t="shared" si="69"/>
        <v>0</v>
      </c>
      <c r="P102" s="62">
        <f t="shared" si="69"/>
        <v>0</v>
      </c>
      <c r="Q102" s="62">
        <f t="shared" si="69"/>
        <v>0</v>
      </c>
      <c r="R102" s="62">
        <f t="shared" si="69"/>
        <v>0</v>
      </c>
      <c r="S102" s="62">
        <f t="shared" si="69"/>
        <v>0</v>
      </c>
      <c r="T102" s="62">
        <f t="shared" si="69"/>
        <v>0</v>
      </c>
      <c r="U102" s="62">
        <f t="shared" si="69"/>
        <v>0</v>
      </c>
      <c r="V102" s="62">
        <f t="shared" si="70"/>
        <v>7563.0252100840344</v>
      </c>
      <c r="W102" s="143" t="s">
        <v>111</v>
      </c>
      <c r="X102" s="152" t="s">
        <v>324</v>
      </c>
      <c r="Y102" s="141" t="s">
        <v>371</v>
      </c>
    </row>
    <row r="103" spans="1:25" ht="64.5" customHeight="1" thickBot="1" x14ac:dyDescent="0.25">
      <c r="A103" s="53">
        <v>81</v>
      </c>
      <c r="B103" s="82" t="s">
        <v>67</v>
      </c>
      <c r="C103" s="60">
        <v>59</v>
      </c>
      <c r="D103" s="181" t="s">
        <v>273</v>
      </c>
      <c r="E103" s="155" t="s">
        <v>274</v>
      </c>
      <c r="F103" s="60"/>
      <c r="G103" s="60"/>
      <c r="H103" s="60"/>
      <c r="I103" s="60"/>
      <c r="J103" s="60">
        <v>26000</v>
      </c>
      <c r="K103" s="60"/>
      <c r="L103" s="60"/>
      <c r="M103" s="60"/>
      <c r="N103" s="62">
        <f t="shared" si="71"/>
        <v>0</v>
      </c>
      <c r="O103" s="62">
        <f t="shared" si="69"/>
        <v>0</v>
      </c>
      <c r="P103" s="62">
        <f t="shared" si="69"/>
        <v>0</v>
      </c>
      <c r="Q103" s="62">
        <f t="shared" si="69"/>
        <v>0</v>
      </c>
      <c r="R103" s="62">
        <f t="shared" si="69"/>
        <v>21848.73949579832</v>
      </c>
      <c r="S103" s="62">
        <f t="shared" si="69"/>
        <v>0</v>
      </c>
      <c r="T103" s="62">
        <f t="shared" si="69"/>
        <v>0</v>
      </c>
      <c r="U103" s="62">
        <f t="shared" si="69"/>
        <v>0</v>
      </c>
      <c r="V103" s="62">
        <f t="shared" si="70"/>
        <v>21848.73949579832</v>
      </c>
      <c r="W103" s="143" t="s">
        <v>111</v>
      </c>
      <c r="X103" s="152" t="s">
        <v>317</v>
      </c>
      <c r="Y103" s="152" t="s">
        <v>329</v>
      </c>
    </row>
    <row r="104" spans="1:25" ht="41.25" customHeight="1" thickBot="1" x14ac:dyDescent="0.25">
      <c r="A104" s="53">
        <v>82</v>
      </c>
      <c r="B104" s="82" t="s">
        <v>67</v>
      </c>
      <c r="C104" s="60">
        <v>60</v>
      </c>
      <c r="D104" s="181" t="s">
        <v>275</v>
      </c>
      <c r="E104" s="155" t="s">
        <v>81</v>
      </c>
      <c r="F104" s="60"/>
      <c r="G104" s="60"/>
      <c r="H104" s="60"/>
      <c r="I104" s="60"/>
      <c r="J104" s="60"/>
      <c r="K104" s="60"/>
      <c r="L104" s="60"/>
      <c r="M104" s="60"/>
      <c r="N104" s="62">
        <f t="shared" si="71"/>
        <v>0</v>
      </c>
      <c r="O104" s="62">
        <f t="shared" si="69"/>
        <v>0</v>
      </c>
      <c r="P104" s="62">
        <f t="shared" si="69"/>
        <v>0</v>
      </c>
      <c r="Q104" s="62">
        <f t="shared" si="69"/>
        <v>0</v>
      </c>
      <c r="R104" s="62">
        <f t="shared" si="69"/>
        <v>0</v>
      </c>
      <c r="S104" s="62">
        <f t="shared" si="69"/>
        <v>0</v>
      </c>
      <c r="T104" s="62">
        <f t="shared" si="69"/>
        <v>0</v>
      </c>
      <c r="U104" s="62">
        <f t="shared" si="69"/>
        <v>0</v>
      </c>
      <c r="V104" s="62">
        <f t="shared" si="70"/>
        <v>0</v>
      </c>
      <c r="W104" s="143" t="s">
        <v>111</v>
      </c>
      <c r="X104" s="188" t="s">
        <v>324</v>
      </c>
      <c r="Y104" s="141" t="s">
        <v>372</v>
      </c>
    </row>
    <row r="105" spans="1:25" ht="32.25" customHeight="1" thickBot="1" x14ac:dyDescent="0.25">
      <c r="A105" s="53">
        <v>83</v>
      </c>
      <c r="B105" s="49" t="s">
        <v>67</v>
      </c>
      <c r="C105" s="53">
        <v>61</v>
      </c>
      <c r="D105" s="80" t="s">
        <v>276</v>
      </c>
      <c r="E105" s="139" t="s">
        <v>277</v>
      </c>
      <c r="F105" s="60">
        <v>46000</v>
      </c>
      <c r="G105" s="60"/>
      <c r="H105" s="60"/>
      <c r="I105" s="60"/>
      <c r="J105" s="60"/>
      <c r="K105" s="60"/>
      <c r="L105" s="60"/>
      <c r="M105" s="60"/>
      <c r="N105" s="62">
        <f t="shared" si="71"/>
        <v>38655.462184873948</v>
      </c>
      <c r="O105" s="62">
        <f t="shared" si="69"/>
        <v>0</v>
      </c>
      <c r="P105" s="62">
        <f t="shared" si="69"/>
        <v>0</v>
      </c>
      <c r="Q105" s="62">
        <f t="shared" si="69"/>
        <v>0</v>
      </c>
      <c r="R105" s="62">
        <f t="shared" si="69"/>
        <v>0</v>
      </c>
      <c r="S105" s="62">
        <f t="shared" si="69"/>
        <v>0</v>
      </c>
      <c r="T105" s="62">
        <f t="shared" si="69"/>
        <v>0</v>
      </c>
      <c r="U105" s="62">
        <f t="shared" si="69"/>
        <v>0</v>
      </c>
      <c r="V105" s="62">
        <f t="shared" si="70"/>
        <v>38655.462184873948</v>
      </c>
      <c r="W105" s="143" t="s">
        <v>111</v>
      </c>
      <c r="X105" s="152" t="s">
        <v>317</v>
      </c>
      <c r="Y105" s="152" t="s">
        <v>329</v>
      </c>
    </row>
    <row r="106" spans="1:25" ht="50.45" customHeight="1" thickBot="1" x14ac:dyDescent="0.25">
      <c r="A106" s="105">
        <v>84</v>
      </c>
      <c r="B106" s="49" t="s">
        <v>67</v>
      </c>
      <c r="C106" s="53">
        <v>62</v>
      </c>
      <c r="D106" s="80" t="s">
        <v>278</v>
      </c>
      <c r="E106" s="177" t="s">
        <v>279</v>
      </c>
      <c r="F106" s="60">
        <v>10000</v>
      </c>
      <c r="G106" s="60"/>
      <c r="H106" s="60"/>
      <c r="I106" s="60"/>
      <c r="J106" s="60"/>
      <c r="K106" s="60"/>
      <c r="L106" s="60"/>
      <c r="M106" s="60"/>
      <c r="N106" s="62">
        <f t="shared" si="71"/>
        <v>8403.361344537816</v>
      </c>
      <c r="O106" s="62">
        <f t="shared" si="69"/>
        <v>0</v>
      </c>
      <c r="P106" s="62">
        <f t="shared" si="69"/>
        <v>0</v>
      </c>
      <c r="Q106" s="62">
        <f t="shared" si="69"/>
        <v>0</v>
      </c>
      <c r="R106" s="62">
        <f t="shared" si="69"/>
        <v>0</v>
      </c>
      <c r="S106" s="62">
        <f t="shared" si="69"/>
        <v>0</v>
      </c>
      <c r="T106" s="62">
        <f t="shared" si="69"/>
        <v>0</v>
      </c>
      <c r="U106" s="62">
        <f t="shared" si="69"/>
        <v>0</v>
      </c>
      <c r="V106" s="62">
        <f t="shared" si="70"/>
        <v>8403.361344537816</v>
      </c>
      <c r="W106" s="143" t="s">
        <v>111</v>
      </c>
      <c r="X106" s="152" t="s">
        <v>317</v>
      </c>
      <c r="Y106" s="152" t="s">
        <v>329</v>
      </c>
    </row>
    <row r="107" spans="1:25" ht="50.45" customHeight="1" thickBot="1" x14ac:dyDescent="0.25">
      <c r="A107" s="263">
        <v>85</v>
      </c>
      <c r="B107" s="49" t="s">
        <v>67</v>
      </c>
      <c r="C107" s="53">
        <v>63</v>
      </c>
      <c r="D107" s="80" t="s">
        <v>280</v>
      </c>
      <c r="E107" s="177" t="s">
        <v>281</v>
      </c>
      <c r="F107" s="60">
        <v>13000</v>
      </c>
      <c r="G107" s="60"/>
      <c r="H107" s="60"/>
      <c r="I107" s="60"/>
      <c r="J107" s="60"/>
      <c r="K107" s="60"/>
      <c r="L107" s="60"/>
      <c r="M107" s="60"/>
      <c r="N107" s="62">
        <f t="shared" si="71"/>
        <v>10924.36974789916</v>
      </c>
      <c r="O107" s="62">
        <f t="shared" si="69"/>
        <v>0</v>
      </c>
      <c r="P107" s="62">
        <f t="shared" si="69"/>
        <v>0</v>
      </c>
      <c r="Q107" s="62">
        <f t="shared" si="69"/>
        <v>0</v>
      </c>
      <c r="R107" s="62">
        <f t="shared" si="69"/>
        <v>0</v>
      </c>
      <c r="S107" s="62">
        <f t="shared" si="69"/>
        <v>0</v>
      </c>
      <c r="T107" s="62">
        <f t="shared" si="69"/>
        <v>0</v>
      </c>
      <c r="U107" s="62">
        <f t="shared" si="69"/>
        <v>0</v>
      </c>
      <c r="V107" s="62">
        <f t="shared" si="70"/>
        <v>10924.36974789916</v>
      </c>
      <c r="W107" s="143" t="s">
        <v>111</v>
      </c>
      <c r="X107" s="152" t="s">
        <v>317</v>
      </c>
      <c r="Y107" s="152" t="s">
        <v>329</v>
      </c>
    </row>
    <row r="108" spans="1:25" ht="132" customHeight="1" thickBot="1" x14ac:dyDescent="0.25">
      <c r="A108" s="53">
        <v>86</v>
      </c>
      <c r="B108" s="49" t="s">
        <v>67</v>
      </c>
      <c r="C108" s="53">
        <v>64</v>
      </c>
      <c r="D108" s="80" t="s">
        <v>342</v>
      </c>
      <c r="E108" s="258" t="s">
        <v>81</v>
      </c>
      <c r="F108" s="60">
        <v>5000</v>
      </c>
      <c r="G108" s="60"/>
      <c r="H108" s="60">
        <v>35000</v>
      </c>
      <c r="I108" s="60"/>
      <c r="J108" s="60"/>
      <c r="K108" s="60"/>
      <c r="L108" s="60"/>
      <c r="M108" s="60"/>
      <c r="N108" s="62">
        <f t="shared" si="71"/>
        <v>4201.680672268908</v>
      </c>
      <c r="O108" s="62">
        <f t="shared" si="69"/>
        <v>0</v>
      </c>
      <c r="P108" s="62">
        <f t="shared" si="69"/>
        <v>29411.764705882353</v>
      </c>
      <c r="Q108" s="62">
        <f t="shared" si="69"/>
        <v>0</v>
      </c>
      <c r="R108" s="62">
        <f t="shared" si="69"/>
        <v>0</v>
      </c>
      <c r="S108" s="62">
        <f t="shared" si="69"/>
        <v>0</v>
      </c>
      <c r="T108" s="62">
        <f t="shared" si="69"/>
        <v>0</v>
      </c>
      <c r="U108" s="62">
        <f t="shared" si="69"/>
        <v>0</v>
      </c>
      <c r="V108" s="62">
        <f t="shared" si="70"/>
        <v>33613.445378151264</v>
      </c>
      <c r="W108" s="143" t="s">
        <v>111</v>
      </c>
      <c r="X108" s="152" t="s">
        <v>317</v>
      </c>
      <c r="Y108" s="152" t="s">
        <v>329</v>
      </c>
    </row>
    <row r="109" spans="1:25" ht="52.5" customHeight="1" thickBot="1" x14ac:dyDescent="0.25">
      <c r="A109" s="53">
        <v>87</v>
      </c>
      <c r="B109" s="49" t="s">
        <v>67</v>
      </c>
      <c r="C109" s="53">
        <v>64.099999999999994</v>
      </c>
      <c r="D109" s="80" t="s">
        <v>388</v>
      </c>
      <c r="E109" s="262" t="s">
        <v>389</v>
      </c>
      <c r="F109" s="60">
        <v>2000</v>
      </c>
      <c r="G109" s="60"/>
      <c r="H109" s="60"/>
      <c r="I109" s="60"/>
      <c r="J109" s="60"/>
      <c r="K109" s="60"/>
      <c r="L109" s="60"/>
      <c r="M109" s="60"/>
      <c r="N109" s="62">
        <f t="shared" si="71"/>
        <v>1680.6722689075632</v>
      </c>
      <c r="O109" s="62">
        <f t="shared" si="69"/>
        <v>0</v>
      </c>
      <c r="P109" s="62">
        <f t="shared" si="69"/>
        <v>0</v>
      </c>
      <c r="Q109" s="62">
        <f t="shared" si="69"/>
        <v>0</v>
      </c>
      <c r="R109" s="62">
        <f t="shared" si="69"/>
        <v>0</v>
      </c>
      <c r="S109" s="62">
        <f t="shared" si="69"/>
        <v>0</v>
      </c>
      <c r="T109" s="62">
        <f t="shared" si="69"/>
        <v>0</v>
      </c>
      <c r="U109" s="62">
        <f t="shared" si="69"/>
        <v>0</v>
      </c>
      <c r="V109" s="62">
        <f>SUM(N109:U109)</f>
        <v>1680.6722689075632</v>
      </c>
      <c r="W109" s="143" t="s">
        <v>111</v>
      </c>
      <c r="X109" s="152" t="s">
        <v>324</v>
      </c>
      <c r="Y109" s="152" t="s">
        <v>396</v>
      </c>
    </row>
    <row r="110" spans="1:25" ht="52.5" customHeight="1" thickBot="1" x14ac:dyDescent="0.25">
      <c r="A110" s="53">
        <v>88</v>
      </c>
      <c r="B110" s="49" t="s">
        <v>67</v>
      </c>
      <c r="C110" s="53">
        <v>64.2</v>
      </c>
      <c r="D110" s="80" t="s">
        <v>395</v>
      </c>
      <c r="E110" s="259"/>
      <c r="F110" s="60"/>
      <c r="G110" s="60"/>
      <c r="H110" s="60"/>
      <c r="I110" s="60"/>
      <c r="J110" s="60"/>
      <c r="K110" s="60"/>
      <c r="L110" s="60"/>
      <c r="M110" s="60">
        <v>14000</v>
      </c>
      <c r="N110" s="62">
        <f t="shared" si="71"/>
        <v>0</v>
      </c>
      <c r="O110" s="62">
        <f t="shared" si="69"/>
        <v>0</v>
      </c>
      <c r="P110" s="62">
        <f t="shared" si="69"/>
        <v>0</v>
      </c>
      <c r="Q110" s="62">
        <f t="shared" si="69"/>
        <v>0</v>
      </c>
      <c r="R110" s="62">
        <f t="shared" si="69"/>
        <v>0</v>
      </c>
      <c r="S110" s="62">
        <f t="shared" si="69"/>
        <v>0</v>
      </c>
      <c r="T110" s="62">
        <f t="shared" si="69"/>
        <v>0</v>
      </c>
      <c r="U110" s="62">
        <f t="shared" si="69"/>
        <v>11764.705882352942</v>
      </c>
      <c r="V110" s="62">
        <f>SUM(N110:U110)</f>
        <v>11764.705882352942</v>
      </c>
      <c r="W110" s="143" t="s">
        <v>111</v>
      </c>
      <c r="X110" s="152" t="s">
        <v>317</v>
      </c>
      <c r="Y110" s="152" t="s">
        <v>329</v>
      </c>
    </row>
    <row r="111" spans="1:25" ht="28.5" customHeight="1" thickBot="1" x14ac:dyDescent="0.25">
      <c r="A111" s="105">
        <v>89</v>
      </c>
      <c r="B111" s="49"/>
      <c r="C111" s="53"/>
      <c r="D111" s="105" t="s">
        <v>282</v>
      </c>
      <c r="E111" s="139"/>
      <c r="F111" s="60">
        <f>SUM(F100:F109)</f>
        <v>117000</v>
      </c>
      <c r="G111" s="60"/>
      <c r="H111" s="60"/>
      <c r="I111" s="60"/>
      <c r="J111" s="60"/>
      <c r="K111" s="60"/>
      <c r="L111" s="60"/>
      <c r="M111" s="60"/>
      <c r="N111" s="62">
        <f>SUM(N100:N109)</f>
        <v>98319.327731092431</v>
      </c>
      <c r="O111" s="62">
        <f t="shared" ref="O111:U111" si="72">SUM(O100:O108)</f>
        <v>0</v>
      </c>
      <c r="P111" s="62">
        <f t="shared" si="72"/>
        <v>29411.764705882353</v>
      </c>
      <c r="Q111" s="62">
        <f t="shared" si="72"/>
        <v>9243.6974789915967</v>
      </c>
      <c r="R111" s="62">
        <f t="shared" si="72"/>
        <v>33613.445378151264</v>
      </c>
      <c r="S111" s="62">
        <f t="shared" si="72"/>
        <v>0</v>
      </c>
      <c r="T111" s="62">
        <f t="shared" si="72"/>
        <v>0</v>
      </c>
      <c r="U111" s="62">
        <f t="shared" si="72"/>
        <v>0</v>
      </c>
      <c r="V111" s="62">
        <f t="shared" si="70"/>
        <v>170588.23529411762</v>
      </c>
      <c r="W111" s="148"/>
      <c r="X111" s="146"/>
      <c r="Y111" s="142"/>
    </row>
    <row r="112" spans="1:25" ht="28.5" customHeight="1" thickBot="1" x14ac:dyDescent="0.25">
      <c r="A112" s="263">
        <v>90</v>
      </c>
      <c r="B112" s="49"/>
      <c r="C112" s="53"/>
      <c r="D112" s="80" t="s">
        <v>283</v>
      </c>
      <c r="E112" s="139"/>
      <c r="F112" s="60"/>
      <c r="G112" s="60"/>
      <c r="H112" s="60"/>
      <c r="I112" s="60"/>
      <c r="J112" s="60"/>
      <c r="K112" s="60"/>
      <c r="L112" s="60"/>
      <c r="M112" s="60"/>
      <c r="N112" s="62">
        <f>N22+N24+N26+N29+N33+N37+N42+N48+N73+N76+N78+N85+N87+N89+N92+N95+N96+N97+N98+N111</f>
        <v>2208684.2957366435</v>
      </c>
      <c r="O112" s="62">
        <f t="shared" ref="O112:V112" si="73">O22+O24+O26+O29+O33+O37+O42+O48+O73+O76+O78+O85+O87+O89+O92+O95+O96+O97+O98+O111</f>
        <v>444537.8151260505</v>
      </c>
      <c r="P112" s="62">
        <f t="shared" si="73"/>
        <v>1402690.6175314162</v>
      </c>
      <c r="Q112" s="62">
        <f t="shared" si="73"/>
        <v>66498.59943977592</v>
      </c>
      <c r="R112" s="62">
        <f t="shared" si="73"/>
        <v>190915.96638655465</v>
      </c>
      <c r="S112" s="62">
        <f t="shared" si="73"/>
        <v>0</v>
      </c>
      <c r="T112" s="62">
        <f t="shared" si="73"/>
        <v>88235.294117647063</v>
      </c>
      <c r="U112" s="62">
        <f t="shared" si="73"/>
        <v>63865.546218487405</v>
      </c>
      <c r="V112" s="62">
        <f t="shared" si="73"/>
        <v>4465428.1345565757</v>
      </c>
      <c r="W112" s="148"/>
      <c r="X112" s="146"/>
      <c r="Y112" s="142"/>
    </row>
    <row r="113" spans="1:28" ht="25.5" customHeight="1" thickBot="1" x14ac:dyDescent="0.25">
      <c r="A113" s="53">
        <v>91</v>
      </c>
      <c r="B113" s="49"/>
      <c r="C113" s="53"/>
      <c r="D113" s="80" t="s">
        <v>284</v>
      </c>
      <c r="E113" s="139"/>
      <c r="F113" s="60"/>
      <c r="G113" s="159"/>
      <c r="H113" s="159"/>
      <c r="I113" s="159"/>
      <c r="J113" s="159"/>
      <c r="K113" s="159"/>
      <c r="L113" s="159"/>
      <c r="M113" s="189"/>
      <c r="N113" s="264"/>
      <c r="O113" s="116"/>
      <c r="P113" s="264"/>
      <c r="Q113" s="116"/>
      <c r="R113" s="264"/>
      <c r="S113" s="116"/>
      <c r="T113" s="264"/>
      <c r="U113" s="116"/>
      <c r="V113" s="264"/>
      <c r="W113" s="148"/>
      <c r="X113" s="146"/>
      <c r="Y113" s="142"/>
    </row>
    <row r="114" spans="1:28" ht="98.25" customHeight="1" thickBot="1" x14ac:dyDescent="0.25">
      <c r="A114" s="53">
        <v>92</v>
      </c>
      <c r="B114" s="53" t="s">
        <v>78</v>
      </c>
      <c r="C114" s="53">
        <v>65</v>
      </c>
      <c r="D114" s="80" t="s">
        <v>287</v>
      </c>
      <c r="E114" s="177"/>
      <c r="F114" s="60">
        <v>0</v>
      </c>
      <c r="G114" s="159"/>
      <c r="H114" s="159"/>
      <c r="I114" s="159"/>
      <c r="J114" s="159"/>
      <c r="K114" s="159"/>
      <c r="L114" s="159"/>
      <c r="M114" s="159"/>
      <c r="N114" s="62">
        <f t="shared" ref="N114" si="74">F114/1.19</f>
        <v>0</v>
      </c>
      <c r="O114" s="62">
        <f t="shared" ref="O114" si="75">G114/1.19</f>
        <v>0</v>
      </c>
      <c r="P114" s="62">
        <f t="shared" ref="P114" si="76">H114/1.19</f>
        <v>0</v>
      </c>
      <c r="Q114" s="62">
        <f t="shared" ref="Q114" si="77">I114/1.19</f>
        <v>0</v>
      </c>
      <c r="R114" s="62">
        <f t="shared" ref="R114" si="78">J114/1.19</f>
        <v>0</v>
      </c>
      <c r="S114" s="62">
        <f t="shared" ref="S114" si="79">K114/1.19</f>
        <v>0</v>
      </c>
      <c r="T114" s="62">
        <f t="shared" ref="T114" si="80">L114/1.19</f>
        <v>0</v>
      </c>
      <c r="U114" s="62">
        <f t="shared" ref="U114" si="81">M114/1.19</f>
        <v>0</v>
      </c>
      <c r="V114" s="62">
        <f t="shared" ref="V114:V136" si="82">SUM(N114:U114)</f>
        <v>0</v>
      </c>
      <c r="W114" s="143" t="s">
        <v>285</v>
      </c>
      <c r="X114" s="152" t="s">
        <v>317</v>
      </c>
      <c r="Y114" s="152" t="s">
        <v>372</v>
      </c>
    </row>
    <row r="115" spans="1:28" ht="98.25" customHeight="1" thickBot="1" x14ac:dyDescent="0.25">
      <c r="A115" s="53">
        <v>93</v>
      </c>
      <c r="B115" s="53" t="s">
        <v>78</v>
      </c>
      <c r="C115" s="53">
        <v>66</v>
      </c>
      <c r="D115" s="80" t="s">
        <v>344</v>
      </c>
      <c r="E115" s="177"/>
      <c r="F115" s="60">
        <v>0</v>
      </c>
      <c r="G115" s="159"/>
      <c r="H115" s="159"/>
      <c r="I115" s="159"/>
      <c r="J115" s="159"/>
      <c r="K115" s="159"/>
      <c r="L115" s="159"/>
      <c r="M115" s="159"/>
      <c r="N115" s="62">
        <f t="shared" ref="N115:N124" si="83">F115/1.19</f>
        <v>0</v>
      </c>
      <c r="O115" s="62">
        <f t="shared" ref="O115:O124" si="84">G115/1.19</f>
        <v>0</v>
      </c>
      <c r="P115" s="62">
        <f t="shared" ref="P115:P124" si="85">H115/1.19</f>
        <v>0</v>
      </c>
      <c r="Q115" s="62">
        <f t="shared" ref="Q115:Q124" si="86">I115/1.19</f>
        <v>0</v>
      </c>
      <c r="R115" s="62">
        <f t="shared" ref="R115:R124" si="87">J115/1.19</f>
        <v>0</v>
      </c>
      <c r="S115" s="62">
        <f t="shared" ref="S115:S124" si="88">K115/1.19</f>
        <v>0</v>
      </c>
      <c r="T115" s="62">
        <f t="shared" ref="T115:T124" si="89">L115/1.19</f>
        <v>0</v>
      </c>
      <c r="U115" s="62">
        <f t="shared" ref="U115:U124" si="90">M115/1.19</f>
        <v>0</v>
      </c>
      <c r="V115" s="62">
        <f t="shared" si="82"/>
        <v>0</v>
      </c>
      <c r="W115" s="143" t="s">
        <v>285</v>
      </c>
      <c r="X115" s="228" t="s">
        <v>325</v>
      </c>
      <c r="Y115" s="152" t="s">
        <v>325</v>
      </c>
    </row>
    <row r="116" spans="1:28" ht="69" customHeight="1" thickBot="1" x14ac:dyDescent="0.25">
      <c r="A116" s="105">
        <v>94</v>
      </c>
      <c r="B116" s="53" t="s">
        <v>78</v>
      </c>
      <c r="C116" s="53">
        <v>67</v>
      </c>
      <c r="D116" s="279" t="s">
        <v>288</v>
      </c>
      <c r="E116" s="280" t="s">
        <v>286</v>
      </c>
      <c r="F116" s="278">
        <v>54000</v>
      </c>
      <c r="G116" s="60"/>
      <c r="H116" s="60"/>
      <c r="I116" s="60"/>
      <c r="J116" s="60"/>
      <c r="K116" s="60"/>
      <c r="L116" s="60"/>
      <c r="M116" s="60"/>
      <c r="N116" s="62">
        <f t="shared" si="83"/>
        <v>45378.151260504201</v>
      </c>
      <c r="O116" s="62">
        <f t="shared" si="84"/>
        <v>0</v>
      </c>
      <c r="P116" s="62">
        <f t="shared" si="85"/>
        <v>0</v>
      </c>
      <c r="Q116" s="62">
        <f t="shared" si="86"/>
        <v>0</v>
      </c>
      <c r="R116" s="62">
        <f t="shared" si="87"/>
        <v>0</v>
      </c>
      <c r="S116" s="62">
        <f t="shared" si="88"/>
        <v>0</v>
      </c>
      <c r="T116" s="62">
        <f t="shared" si="89"/>
        <v>0</v>
      </c>
      <c r="U116" s="62">
        <f t="shared" si="90"/>
        <v>0</v>
      </c>
      <c r="V116" s="62">
        <f t="shared" si="82"/>
        <v>45378.151260504201</v>
      </c>
      <c r="W116" s="143" t="s">
        <v>285</v>
      </c>
      <c r="X116" s="190" t="s">
        <v>317</v>
      </c>
      <c r="Y116" s="144" t="s">
        <v>329</v>
      </c>
    </row>
    <row r="117" spans="1:28" ht="68.25" customHeight="1" thickBot="1" x14ac:dyDescent="0.25">
      <c r="A117" s="263">
        <v>95</v>
      </c>
      <c r="B117" s="53" t="s">
        <v>78</v>
      </c>
      <c r="C117" s="53">
        <v>68</v>
      </c>
      <c r="D117" s="279" t="s">
        <v>289</v>
      </c>
      <c r="E117" s="281" t="s">
        <v>290</v>
      </c>
      <c r="F117" s="278">
        <v>0</v>
      </c>
      <c r="G117" s="60"/>
      <c r="H117" s="60"/>
      <c r="I117" s="60"/>
      <c r="J117" s="60"/>
      <c r="K117" s="60"/>
      <c r="L117" s="60"/>
      <c r="M117" s="60"/>
      <c r="N117" s="62">
        <f t="shared" si="83"/>
        <v>0</v>
      </c>
      <c r="O117" s="62">
        <f t="shared" si="84"/>
        <v>0</v>
      </c>
      <c r="P117" s="62">
        <f t="shared" si="85"/>
        <v>0</v>
      </c>
      <c r="Q117" s="62">
        <f t="shared" si="86"/>
        <v>0</v>
      </c>
      <c r="R117" s="62">
        <f t="shared" si="87"/>
        <v>0</v>
      </c>
      <c r="S117" s="62">
        <f t="shared" si="88"/>
        <v>0</v>
      </c>
      <c r="T117" s="62">
        <f t="shared" si="89"/>
        <v>0</v>
      </c>
      <c r="U117" s="62">
        <f t="shared" si="90"/>
        <v>0</v>
      </c>
      <c r="V117" s="62">
        <f t="shared" si="82"/>
        <v>0</v>
      </c>
      <c r="W117" s="143" t="s">
        <v>111</v>
      </c>
      <c r="X117" s="152" t="s">
        <v>317</v>
      </c>
      <c r="Y117" s="152" t="s">
        <v>329</v>
      </c>
    </row>
    <row r="118" spans="1:28" ht="82.5" customHeight="1" thickBot="1" x14ac:dyDescent="0.25">
      <c r="A118" s="53">
        <v>96</v>
      </c>
      <c r="B118" s="53" t="s">
        <v>78</v>
      </c>
      <c r="C118" s="53">
        <v>69</v>
      </c>
      <c r="D118" s="279" t="s">
        <v>347</v>
      </c>
      <c r="E118" s="282" t="s">
        <v>81</v>
      </c>
      <c r="F118" s="278">
        <v>0</v>
      </c>
      <c r="G118" s="60"/>
      <c r="H118" s="60"/>
      <c r="I118" s="60"/>
      <c r="J118" s="191"/>
      <c r="K118" s="60"/>
      <c r="L118" s="60"/>
      <c r="M118" s="60"/>
      <c r="N118" s="62">
        <f t="shared" si="83"/>
        <v>0</v>
      </c>
      <c r="O118" s="62">
        <f t="shared" si="84"/>
        <v>0</v>
      </c>
      <c r="P118" s="62">
        <f t="shared" si="85"/>
        <v>0</v>
      </c>
      <c r="Q118" s="62">
        <f t="shared" si="86"/>
        <v>0</v>
      </c>
      <c r="R118" s="62">
        <f t="shared" si="87"/>
        <v>0</v>
      </c>
      <c r="S118" s="62">
        <f t="shared" si="88"/>
        <v>0</v>
      </c>
      <c r="T118" s="62">
        <f t="shared" si="89"/>
        <v>0</v>
      </c>
      <c r="U118" s="62">
        <f t="shared" si="90"/>
        <v>0</v>
      </c>
      <c r="V118" s="62">
        <f t="shared" si="82"/>
        <v>0</v>
      </c>
      <c r="W118" s="143" t="s">
        <v>111</v>
      </c>
      <c r="X118" s="152" t="s">
        <v>321</v>
      </c>
      <c r="Y118" s="152" t="s">
        <v>330</v>
      </c>
    </row>
    <row r="119" spans="1:28" ht="68.25" customHeight="1" thickBot="1" x14ac:dyDescent="0.3">
      <c r="A119" s="53">
        <v>97</v>
      </c>
      <c r="B119" s="53" t="s">
        <v>78</v>
      </c>
      <c r="C119" s="53">
        <v>70</v>
      </c>
      <c r="D119" s="279" t="s">
        <v>312</v>
      </c>
      <c r="E119" s="283" t="s">
        <v>373</v>
      </c>
      <c r="F119" s="284">
        <v>30000</v>
      </c>
      <c r="G119" s="60"/>
      <c r="H119" s="60"/>
      <c r="I119" s="73"/>
      <c r="J119" s="192"/>
      <c r="K119" s="83"/>
      <c r="L119" s="60"/>
      <c r="M119" s="60"/>
      <c r="N119" s="62">
        <f t="shared" si="83"/>
        <v>25210.084033613446</v>
      </c>
      <c r="O119" s="62">
        <f t="shared" si="84"/>
        <v>0</v>
      </c>
      <c r="P119" s="62">
        <f t="shared" si="85"/>
        <v>0</v>
      </c>
      <c r="Q119" s="62">
        <f t="shared" si="86"/>
        <v>0</v>
      </c>
      <c r="R119" s="62">
        <f t="shared" si="87"/>
        <v>0</v>
      </c>
      <c r="S119" s="62">
        <f t="shared" si="88"/>
        <v>0</v>
      </c>
      <c r="T119" s="62">
        <f t="shared" si="89"/>
        <v>0</v>
      </c>
      <c r="U119" s="62">
        <f t="shared" si="90"/>
        <v>0</v>
      </c>
      <c r="V119" s="62">
        <f t="shared" si="82"/>
        <v>25210.084033613446</v>
      </c>
      <c r="W119" s="143" t="s">
        <v>111</v>
      </c>
      <c r="X119" s="152" t="s">
        <v>329</v>
      </c>
      <c r="Y119" s="152" t="s">
        <v>320</v>
      </c>
    </row>
    <row r="120" spans="1:28" ht="71.25" customHeight="1" thickBot="1" x14ac:dyDescent="0.25">
      <c r="A120" s="53">
        <v>98</v>
      </c>
      <c r="B120" s="53" t="s">
        <v>78</v>
      </c>
      <c r="C120" s="53">
        <v>71</v>
      </c>
      <c r="D120" s="279" t="s">
        <v>348</v>
      </c>
      <c r="E120" s="288" t="s">
        <v>402</v>
      </c>
      <c r="F120" s="278">
        <v>50000</v>
      </c>
      <c r="G120" s="60"/>
      <c r="H120" s="60"/>
      <c r="I120" s="60"/>
      <c r="J120" s="95"/>
      <c r="K120" s="60"/>
      <c r="L120" s="60"/>
      <c r="M120" s="60"/>
      <c r="N120" s="62">
        <f t="shared" si="83"/>
        <v>42016.806722689078</v>
      </c>
      <c r="O120" s="62">
        <f t="shared" si="84"/>
        <v>0</v>
      </c>
      <c r="P120" s="62">
        <f t="shared" si="85"/>
        <v>0</v>
      </c>
      <c r="Q120" s="62">
        <f t="shared" si="86"/>
        <v>0</v>
      </c>
      <c r="R120" s="62">
        <f t="shared" si="87"/>
        <v>0</v>
      </c>
      <c r="S120" s="62">
        <f t="shared" si="88"/>
        <v>0</v>
      </c>
      <c r="T120" s="62">
        <f t="shared" si="89"/>
        <v>0</v>
      </c>
      <c r="U120" s="62">
        <f t="shared" si="90"/>
        <v>0</v>
      </c>
      <c r="V120" s="62">
        <f t="shared" si="82"/>
        <v>42016.806722689078</v>
      </c>
      <c r="W120" s="143" t="s">
        <v>111</v>
      </c>
      <c r="X120" s="152" t="s">
        <v>329</v>
      </c>
      <c r="Y120" s="152" t="s">
        <v>320</v>
      </c>
    </row>
    <row r="121" spans="1:28" ht="84.75" customHeight="1" thickBot="1" x14ac:dyDescent="0.25">
      <c r="A121" s="105">
        <v>99</v>
      </c>
      <c r="B121" s="53" t="s">
        <v>78</v>
      </c>
      <c r="C121" s="53">
        <v>72</v>
      </c>
      <c r="D121" s="276" t="s">
        <v>349</v>
      </c>
      <c r="E121" s="290" t="s">
        <v>364</v>
      </c>
      <c r="F121" s="278">
        <v>0</v>
      </c>
      <c r="G121" s="60"/>
      <c r="H121" s="60"/>
      <c r="I121" s="60"/>
      <c r="J121" s="226"/>
      <c r="K121" s="60"/>
      <c r="L121" s="60"/>
      <c r="M121" s="60"/>
      <c r="N121" s="62">
        <f t="shared" si="83"/>
        <v>0</v>
      </c>
      <c r="O121" s="62">
        <f t="shared" si="84"/>
        <v>0</v>
      </c>
      <c r="P121" s="62">
        <f t="shared" si="85"/>
        <v>0</v>
      </c>
      <c r="Q121" s="62">
        <f t="shared" si="86"/>
        <v>0</v>
      </c>
      <c r="R121" s="62">
        <f t="shared" si="87"/>
        <v>0</v>
      </c>
      <c r="S121" s="62">
        <f t="shared" si="88"/>
        <v>0</v>
      </c>
      <c r="T121" s="62">
        <f t="shared" si="89"/>
        <v>0</v>
      </c>
      <c r="U121" s="62">
        <f t="shared" si="90"/>
        <v>0</v>
      </c>
      <c r="V121" s="62">
        <f t="shared" si="82"/>
        <v>0</v>
      </c>
      <c r="W121" s="143" t="s">
        <v>111</v>
      </c>
      <c r="X121" s="152" t="s">
        <v>329</v>
      </c>
      <c r="Y121" s="152" t="s">
        <v>320</v>
      </c>
    </row>
    <row r="122" spans="1:28" ht="94.5" customHeight="1" thickBot="1" x14ac:dyDescent="0.25">
      <c r="A122" s="263">
        <v>100</v>
      </c>
      <c r="B122" s="53" t="s">
        <v>78</v>
      </c>
      <c r="C122" s="53">
        <v>73</v>
      </c>
      <c r="D122" s="276" t="s">
        <v>351</v>
      </c>
      <c r="E122" s="277"/>
      <c r="F122" s="278">
        <v>178000</v>
      </c>
      <c r="G122" s="60"/>
      <c r="H122" s="60"/>
      <c r="I122" s="60"/>
      <c r="J122" s="226"/>
      <c r="K122" s="60"/>
      <c r="L122" s="60"/>
      <c r="M122" s="60"/>
      <c r="N122" s="62">
        <f t="shared" si="83"/>
        <v>149579.83193277312</v>
      </c>
      <c r="O122" s="62">
        <f t="shared" si="84"/>
        <v>0</v>
      </c>
      <c r="P122" s="62">
        <f t="shared" si="85"/>
        <v>0</v>
      </c>
      <c r="Q122" s="62">
        <f t="shared" si="86"/>
        <v>0</v>
      </c>
      <c r="R122" s="62">
        <f t="shared" si="87"/>
        <v>0</v>
      </c>
      <c r="S122" s="62">
        <f t="shared" si="88"/>
        <v>0</v>
      </c>
      <c r="T122" s="62">
        <f t="shared" si="89"/>
        <v>0</v>
      </c>
      <c r="U122" s="62">
        <f t="shared" si="90"/>
        <v>0</v>
      </c>
      <c r="V122" s="62">
        <f t="shared" si="82"/>
        <v>149579.83193277312</v>
      </c>
      <c r="W122" s="143" t="s">
        <v>111</v>
      </c>
      <c r="X122" s="362" t="s">
        <v>374</v>
      </c>
      <c r="Y122" s="363"/>
    </row>
    <row r="123" spans="1:28" ht="99" customHeight="1" thickBot="1" x14ac:dyDescent="0.25">
      <c r="A123" s="53">
        <v>101</v>
      </c>
      <c r="B123" s="53" t="s">
        <v>78</v>
      </c>
      <c r="C123" s="53">
        <v>74</v>
      </c>
      <c r="D123" s="276" t="s">
        <v>352</v>
      </c>
      <c r="E123" s="277"/>
      <c r="F123" s="278">
        <v>120000</v>
      </c>
      <c r="G123" s="60"/>
      <c r="H123" s="60"/>
      <c r="I123" s="60"/>
      <c r="J123" s="226"/>
      <c r="K123" s="60"/>
      <c r="L123" s="60"/>
      <c r="M123" s="60"/>
      <c r="N123" s="62">
        <f t="shared" si="83"/>
        <v>100840.33613445378</v>
      </c>
      <c r="O123" s="62">
        <f t="shared" si="84"/>
        <v>0</v>
      </c>
      <c r="P123" s="62">
        <f t="shared" si="85"/>
        <v>0</v>
      </c>
      <c r="Q123" s="62">
        <f t="shared" si="86"/>
        <v>0</v>
      </c>
      <c r="R123" s="62">
        <f t="shared" si="87"/>
        <v>0</v>
      </c>
      <c r="S123" s="62">
        <f t="shared" si="88"/>
        <v>0</v>
      </c>
      <c r="T123" s="62">
        <f t="shared" si="89"/>
        <v>0</v>
      </c>
      <c r="U123" s="62">
        <f t="shared" si="90"/>
        <v>0</v>
      </c>
      <c r="V123" s="62">
        <f t="shared" si="82"/>
        <v>100840.33613445378</v>
      </c>
      <c r="W123" s="143" t="s">
        <v>111</v>
      </c>
      <c r="X123" s="362" t="s">
        <v>374</v>
      </c>
      <c r="Y123" s="363"/>
    </row>
    <row r="124" spans="1:28" ht="48.75" customHeight="1" thickBot="1" x14ac:dyDescent="0.25">
      <c r="A124" s="105">
        <v>102</v>
      </c>
      <c r="B124" s="53" t="s">
        <v>78</v>
      </c>
      <c r="C124" s="53">
        <v>74.099999999999994</v>
      </c>
      <c r="D124" s="285" t="s">
        <v>401</v>
      </c>
      <c r="E124" s="289" t="s">
        <v>81</v>
      </c>
      <c r="F124" s="278">
        <v>320000</v>
      </c>
      <c r="G124" s="60"/>
      <c r="H124" s="60"/>
      <c r="I124" s="60"/>
      <c r="J124" s="265"/>
      <c r="K124" s="60"/>
      <c r="L124" s="60"/>
      <c r="M124" s="60"/>
      <c r="N124" s="62">
        <f t="shared" si="83"/>
        <v>268907.56302521011</v>
      </c>
      <c r="O124" s="62">
        <f t="shared" si="84"/>
        <v>0</v>
      </c>
      <c r="P124" s="62">
        <f t="shared" si="85"/>
        <v>0</v>
      </c>
      <c r="Q124" s="62">
        <f t="shared" si="86"/>
        <v>0</v>
      </c>
      <c r="R124" s="62">
        <f t="shared" si="87"/>
        <v>0</v>
      </c>
      <c r="S124" s="62">
        <f t="shared" si="88"/>
        <v>0</v>
      </c>
      <c r="T124" s="62">
        <f t="shared" si="89"/>
        <v>0</v>
      </c>
      <c r="U124" s="62">
        <f t="shared" si="90"/>
        <v>0</v>
      </c>
      <c r="V124" s="62">
        <f>SUM(N124:U124)</f>
        <v>268907.56302521011</v>
      </c>
      <c r="W124" s="143" t="s">
        <v>111</v>
      </c>
      <c r="X124" s="152" t="s">
        <v>371</v>
      </c>
      <c r="Y124" s="152" t="s">
        <v>318</v>
      </c>
    </row>
    <row r="125" spans="1:28" ht="28.5" customHeight="1" thickBot="1" x14ac:dyDescent="0.25">
      <c r="A125" s="268">
        <v>103</v>
      </c>
      <c r="B125" s="53"/>
      <c r="C125" s="53"/>
      <c r="D125" s="276" t="s">
        <v>291</v>
      </c>
      <c r="E125" s="286"/>
      <c r="F125" s="278">
        <f>SUM(F114:F124)</f>
        <v>752000</v>
      </c>
      <c r="G125" s="60"/>
      <c r="H125" s="60"/>
      <c r="I125" s="60"/>
      <c r="J125" s="60"/>
      <c r="K125" s="60"/>
      <c r="L125" s="60"/>
      <c r="M125" s="60"/>
      <c r="N125" s="62">
        <f>SUM(N114:N124)</f>
        <v>631932.77310924372</v>
      </c>
      <c r="O125" s="62">
        <f t="shared" ref="O125:U125" si="91">SUM(O114:O123)</f>
        <v>0</v>
      </c>
      <c r="P125" s="62">
        <f t="shared" si="91"/>
        <v>0</v>
      </c>
      <c r="Q125" s="62">
        <f t="shared" si="91"/>
        <v>0</v>
      </c>
      <c r="R125" s="62">
        <f t="shared" si="91"/>
        <v>0</v>
      </c>
      <c r="S125" s="62">
        <f t="shared" si="91"/>
        <v>0</v>
      </c>
      <c r="T125" s="62">
        <f t="shared" si="91"/>
        <v>0</v>
      </c>
      <c r="U125" s="62">
        <f t="shared" si="91"/>
        <v>0</v>
      </c>
      <c r="V125" s="62">
        <f t="shared" si="82"/>
        <v>631932.77310924372</v>
      </c>
      <c r="W125" s="148"/>
      <c r="X125" s="149"/>
      <c r="Y125" s="151"/>
      <c r="AB125" s="18"/>
    </row>
    <row r="126" spans="1:28" ht="47.25" customHeight="1" thickBot="1" x14ac:dyDescent="0.25">
      <c r="A126" s="53">
        <v>104</v>
      </c>
      <c r="B126" s="53" t="s">
        <v>292</v>
      </c>
      <c r="C126" s="53">
        <v>75</v>
      </c>
      <c r="D126" s="276" t="s">
        <v>354</v>
      </c>
      <c r="E126" s="287" t="s">
        <v>363</v>
      </c>
      <c r="F126" s="278">
        <v>10000</v>
      </c>
      <c r="G126" s="60"/>
      <c r="H126" s="60"/>
      <c r="I126" s="60"/>
      <c r="J126" s="60"/>
      <c r="K126" s="60"/>
      <c r="L126" s="60"/>
      <c r="M126" s="60"/>
      <c r="N126" s="62">
        <f>F126/1.19</f>
        <v>8403.361344537816</v>
      </c>
      <c r="O126" s="62">
        <f t="shared" ref="O126:U126" si="92">G126/1.19</f>
        <v>0</v>
      </c>
      <c r="P126" s="62">
        <f t="shared" si="92"/>
        <v>0</v>
      </c>
      <c r="Q126" s="62">
        <f t="shared" si="92"/>
        <v>0</v>
      </c>
      <c r="R126" s="62">
        <f t="shared" si="92"/>
        <v>0</v>
      </c>
      <c r="S126" s="62">
        <f t="shared" si="92"/>
        <v>0</v>
      </c>
      <c r="T126" s="62">
        <f t="shared" si="92"/>
        <v>0</v>
      </c>
      <c r="U126" s="62">
        <f t="shared" si="92"/>
        <v>0</v>
      </c>
      <c r="V126" s="62">
        <f t="shared" si="82"/>
        <v>8403.361344537816</v>
      </c>
      <c r="W126" s="143" t="s">
        <v>111</v>
      </c>
      <c r="X126" s="152" t="s">
        <v>317</v>
      </c>
      <c r="Y126" s="152" t="s">
        <v>329</v>
      </c>
      <c r="AB126" s="18"/>
    </row>
    <row r="127" spans="1:28" ht="47.25" customHeight="1" thickBot="1" x14ac:dyDescent="0.25">
      <c r="A127" s="105">
        <v>105</v>
      </c>
      <c r="B127" s="53" t="s">
        <v>292</v>
      </c>
      <c r="C127" s="53">
        <v>76</v>
      </c>
      <c r="D127" s="80" t="s">
        <v>355</v>
      </c>
      <c r="E127" s="234" t="s">
        <v>363</v>
      </c>
      <c r="F127" s="60">
        <v>15000</v>
      </c>
      <c r="G127" s="60"/>
      <c r="H127" s="60"/>
      <c r="I127" s="60"/>
      <c r="J127" s="60"/>
      <c r="K127" s="60"/>
      <c r="L127" s="60"/>
      <c r="M127" s="60"/>
      <c r="N127" s="62">
        <f t="shared" ref="N127:N135" si="93">F127/1.19</f>
        <v>12605.042016806723</v>
      </c>
      <c r="O127" s="62">
        <f t="shared" ref="O127:O135" si="94">G127/1.19</f>
        <v>0</v>
      </c>
      <c r="P127" s="62">
        <f t="shared" ref="P127:P135" si="95">H127/1.19</f>
        <v>0</v>
      </c>
      <c r="Q127" s="62">
        <f t="shared" ref="Q127:Q135" si="96">I127/1.19</f>
        <v>0</v>
      </c>
      <c r="R127" s="62">
        <f t="shared" ref="R127:R135" si="97">J127/1.19</f>
        <v>0</v>
      </c>
      <c r="S127" s="62">
        <f t="shared" ref="S127:S135" si="98">K127/1.19</f>
        <v>0</v>
      </c>
      <c r="T127" s="62">
        <f t="shared" ref="T127:T135" si="99">L127/1.19</f>
        <v>0</v>
      </c>
      <c r="U127" s="62">
        <f t="shared" ref="U127:U135" si="100">M127/1.19</f>
        <v>0</v>
      </c>
      <c r="V127" s="62">
        <f t="shared" si="82"/>
        <v>12605.042016806723</v>
      </c>
      <c r="W127" s="143" t="s">
        <v>111</v>
      </c>
      <c r="X127" s="152" t="s">
        <v>317</v>
      </c>
      <c r="Y127" s="152" t="s">
        <v>329</v>
      </c>
      <c r="AB127" s="18"/>
    </row>
    <row r="128" spans="1:28" ht="47.25" customHeight="1" thickBot="1" x14ac:dyDescent="0.25">
      <c r="A128" s="268">
        <v>106</v>
      </c>
      <c r="B128" s="53" t="s">
        <v>292</v>
      </c>
      <c r="C128" s="53">
        <v>77</v>
      </c>
      <c r="D128" s="80" t="s">
        <v>356</v>
      </c>
      <c r="E128" s="233" t="s">
        <v>363</v>
      </c>
      <c r="F128" s="60">
        <v>15000</v>
      </c>
      <c r="G128" s="60"/>
      <c r="H128" s="60"/>
      <c r="I128" s="60"/>
      <c r="J128" s="60"/>
      <c r="K128" s="60"/>
      <c r="L128" s="60"/>
      <c r="M128" s="60"/>
      <c r="N128" s="62">
        <f t="shared" si="93"/>
        <v>12605.042016806723</v>
      </c>
      <c r="O128" s="62">
        <f t="shared" si="94"/>
        <v>0</v>
      </c>
      <c r="P128" s="62">
        <f t="shared" si="95"/>
        <v>0</v>
      </c>
      <c r="Q128" s="62">
        <f t="shared" si="96"/>
        <v>0</v>
      </c>
      <c r="R128" s="62">
        <f t="shared" si="97"/>
        <v>0</v>
      </c>
      <c r="S128" s="62">
        <f t="shared" si="98"/>
        <v>0</v>
      </c>
      <c r="T128" s="62">
        <f t="shared" si="99"/>
        <v>0</v>
      </c>
      <c r="U128" s="62">
        <f t="shared" si="100"/>
        <v>0</v>
      </c>
      <c r="V128" s="62">
        <f t="shared" si="82"/>
        <v>12605.042016806723</v>
      </c>
      <c r="W128" s="143" t="s">
        <v>111</v>
      </c>
      <c r="X128" s="152" t="s">
        <v>317</v>
      </c>
      <c r="Y128" s="152" t="s">
        <v>329</v>
      </c>
      <c r="AB128" s="18"/>
    </row>
    <row r="129" spans="1:257" ht="47.25" customHeight="1" thickBot="1" x14ac:dyDescent="0.25">
      <c r="A129" s="53">
        <v>107</v>
      </c>
      <c r="B129" s="53" t="s">
        <v>292</v>
      </c>
      <c r="C129" s="53">
        <v>78</v>
      </c>
      <c r="D129" s="80" t="s">
        <v>357</v>
      </c>
      <c r="E129" s="234" t="s">
        <v>363</v>
      </c>
      <c r="F129" s="60">
        <v>25000</v>
      </c>
      <c r="G129" s="60"/>
      <c r="H129" s="60"/>
      <c r="I129" s="60"/>
      <c r="J129" s="60"/>
      <c r="K129" s="60"/>
      <c r="L129" s="60"/>
      <c r="M129" s="60"/>
      <c r="N129" s="62">
        <f t="shared" si="93"/>
        <v>21008.403361344539</v>
      </c>
      <c r="O129" s="62">
        <f t="shared" si="94"/>
        <v>0</v>
      </c>
      <c r="P129" s="62">
        <f t="shared" si="95"/>
        <v>0</v>
      </c>
      <c r="Q129" s="62">
        <f t="shared" si="96"/>
        <v>0</v>
      </c>
      <c r="R129" s="62">
        <f t="shared" si="97"/>
        <v>0</v>
      </c>
      <c r="S129" s="62">
        <f t="shared" si="98"/>
        <v>0</v>
      </c>
      <c r="T129" s="62">
        <f t="shared" si="99"/>
        <v>0</v>
      </c>
      <c r="U129" s="62">
        <f t="shared" si="100"/>
        <v>0</v>
      </c>
      <c r="V129" s="62">
        <f t="shared" si="82"/>
        <v>21008.403361344539</v>
      </c>
      <c r="W129" s="143" t="s">
        <v>111</v>
      </c>
      <c r="X129" s="152" t="s">
        <v>317</v>
      </c>
      <c r="Y129" s="152" t="s">
        <v>329</v>
      </c>
      <c r="AB129" s="18"/>
    </row>
    <row r="130" spans="1:257" ht="47.25" customHeight="1" thickBot="1" x14ac:dyDescent="0.25">
      <c r="A130" s="105">
        <v>108</v>
      </c>
      <c r="B130" s="53" t="s">
        <v>292</v>
      </c>
      <c r="C130" s="53">
        <v>79</v>
      </c>
      <c r="D130" s="80" t="s">
        <v>358</v>
      </c>
      <c r="E130" s="233" t="s">
        <v>363</v>
      </c>
      <c r="F130" s="60">
        <v>35000</v>
      </c>
      <c r="G130" s="60"/>
      <c r="H130" s="60"/>
      <c r="I130" s="60"/>
      <c r="J130" s="60"/>
      <c r="K130" s="60"/>
      <c r="L130" s="60"/>
      <c r="M130" s="60"/>
      <c r="N130" s="62">
        <f t="shared" si="93"/>
        <v>29411.764705882353</v>
      </c>
      <c r="O130" s="62">
        <f t="shared" si="94"/>
        <v>0</v>
      </c>
      <c r="P130" s="62">
        <f t="shared" si="95"/>
        <v>0</v>
      </c>
      <c r="Q130" s="62">
        <f t="shared" si="96"/>
        <v>0</v>
      </c>
      <c r="R130" s="62">
        <f t="shared" si="97"/>
        <v>0</v>
      </c>
      <c r="S130" s="62">
        <f t="shared" si="98"/>
        <v>0</v>
      </c>
      <c r="T130" s="62">
        <f t="shared" si="99"/>
        <v>0</v>
      </c>
      <c r="U130" s="62">
        <f t="shared" si="100"/>
        <v>0</v>
      </c>
      <c r="V130" s="62">
        <f t="shared" si="82"/>
        <v>29411.764705882353</v>
      </c>
      <c r="W130" s="143" t="s">
        <v>111</v>
      </c>
      <c r="X130" s="152" t="s">
        <v>317</v>
      </c>
      <c r="Y130" s="152" t="s">
        <v>329</v>
      </c>
      <c r="AB130" s="18"/>
    </row>
    <row r="131" spans="1:257" ht="47.25" customHeight="1" thickBot="1" x14ac:dyDescent="0.25">
      <c r="A131" s="268">
        <v>109</v>
      </c>
      <c r="B131" s="53" t="s">
        <v>292</v>
      </c>
      <c r="C131" s="53">
        <v>80</v>
      </c>
      <c r="D131" s="80" t="s">
        <v>361</v>
      </c>
      <c r="E131" s="234" t="s">
        <v>364</v>
      </c>
      <c r="F131" s="60">
        <v>0</v>
      </c>
      <c r="G131" s="60"/>
      <c r="H131" s="60"/>
      <c r="I131" s="60"/>
      <c r="J131" s="60"/>
      <c r="K131" s="60"/>
      <c r="L131" s="60"/>
      <c r="M131" s="60"/>
      <c r="N131" s="62">
        <f t="shared" si="93"/>
        <v>0</v>
      </c>
      <c r="O131" s="62">
        <f t="shared" si="94"/>
        <v>0</v>
      </c>
      <c r="P131" s="62">
        <f t="shared" si="95"/>
        <v>0</v>
      </c>
      <c r="Q131" s="62">
        <f t="shared" si="96"/>
        <v>0</v>
      </c>
      <c r="R131" s="62">
        <f t="shared" si="97"/>
        <v>0</v>
      </c>
      <c r="S131" s="62">
        <f t="shared" si="98"/>
        <v>0</v>
      </c>
      <c r="T131" s="62">
        <f t="shared" si="99"/>
        <v>0</v>
      </c>
      <c r="U131" s="62">
        <f t="shared" si="100"/>
        <v>0</v>
      </c>
      <c r="V131" s="62">
        <f t="shared" si="82"/>
        <v>0</v>
      </c>
      <c r="W131" s="143" t="s">
        <v>111</v>
      </c>
      <c r="X131" s="152" t="s">
        <v>317</v>
      </c>
      <c r="Y131" s="152" t="s">
        <v>329</v>
      </c>
      <c r="AB131" s="18"/>
    </row>
    <row r="132" spans="1:257" ht="47.25" customHeight="1" thickBot="1" x14ac:dyDescent="0.25">
      <c r="A132" s="53">
        <v>110</v>
      </c>
      <c r="B132" s="53" t="s">
        <v>292</v>
      </c>
      <c r="C132" s="53">
        <v>81</v>
      </c>
      <c r="D132" s="80" t="s">
        <v>359</v>
      </c>
      <c r="E132" s="233" t="s">
        <v>365</v>
      </c>
      <c r="F132" s="60">
        <v>0</v>
      </c>
      <c r="G132" s="60"/>
      <c r="H132" s="60"/>
      <c r="I132" s="60"/>
      <c r="J132" s="60"/>
      <c r="K132" s="60"/>
      <c r="L132" s="60"/>
      <c r="M132" s="60"/>
      <c r="N132" s="62">
        <f t="shared" si="93"/>
        <v>0</v>
      </c>
      <c r="O132" s="62">
        <f t="shared" si="94"/>
        <v>0</v>
      </c>
      <c r="P132" s="62">
        <f t="shared" si="95"/>
        <v>0</v>
      </c>
      <c r="Q132" s="62">
        <f t="shared" si="96"/>
        <v>0</v>
      </c>
      <c r="R132" s="62">
        <f t="shared" si="97"/>
        <v>0</v>
      </c>
      <c r="S132" s="62">
        <f t="shared" si="98"/>
        <v>0</v>
      </c>
      <c r="T132" s="62">
        <f t="shared" si="99"/>
        <v>0</v>
      </c>
      <c r="U132" s="62">
        <f t="shared" si="100"/>
        <v>0</v>
      </c>
      <c r="V132" s="62">
        <f t="shared" si="82"/>
        <v>0</v>
      </c>
      <c r="W132" s="143" t="s">
        <v>111</v>
      </c>
      <c r="X132" s="152" t="s">
        <v>317</v>
      </c>
      <c r="Y132" s="152" t="s">
        <v>329</v>
      </c>
      <c r="AB132" s="18"/>
    </row>
    <row r="133" spans="1:257" ht="87.75" customHeight="1" thickBot="1" x14ac:dyDescent="0.25">
      <c r="A133" s="105">
        <v>111</v>
      </c>
      <c r="B133" s="53" t="s">
        <v>292</v>
      </c>
      <c r="C133" s="53">
        <v>82</v>
      </c>
      <c r="D133" s="80" t="s">
        <v>311</v>
      </c>
      <c r="E133" s="234" t="s">
        <v>366</v>
      </c>
      <c r="F133" s="60">
        <v>0</v>
      </c>
      <c r="G133" s="60"/>
      <c r="H133" s="60"/>
      <c r="I133" s="60"/>
      <c r="J133" s="60"/>
      <c r="K133" s="60"/>
      <c r="L133" s="60"/>
      <c r="M133" s="60"/>
      <c r="N133" s="62">
        <f t="shared" si="93"/>
        <v>0</v>
      </c>
      <c r="O133" s="62">
        <f t="shared" si="94"/>
        <v>0</v>
      </c>
      <c r="P133" s="62">
        <f t="shared" si="95"/>
        <v>0</v>
      </c>
      <c r="Q133" s="62">
        <f t="shared" si="96"/>
        <v>0</v>
      </c>
      <c r="R133" s="62">
        <f t="shared" si="97"/>
        <v>0</v>
      </c>
      <c r="S133" s="62">
        <f t="shared" si="98"/>
        <v>0</v>
      </c>
      <c r="T133" s="62">
        <f t="shared" si="99"/>
        <v>0</v>
      </c>
      <c r="U133" s="62">
        <f t="shared" si="100"/>
        <v>0</v>
      </c>
      <c r="V133" s="62">
        <f t="shared" si="82"/>
        <v>0</v>
      </c>
      <c r="W133" s="143" t="s">
        <v>111</v>
      </c>
      <c r="X133" s="152" t="s">
        <v>317</v>
      </c>
      <c r="Y133" s="152" t="s">
        <v>329</v>
      </c>
      <c r="AB133" s="18"/>
    </row>
    <row r="134" spans="1:257" ht="69.75" customHeight="1" thickBot="1" x14ac:dyDescent="0.25">
      <c r="A134" s="268">
        <v>112</v>
      </c>
      <c r="B134" s="53" t="s">
        <v>292</v>
      </c>
      <c r="C134" s="53">
        <v>83</v>
      </c>
      <c r="D134" s="80" t="s">
        <v>293</v>
      </c>
      <c r="E134" s="235" t="s">
        <v>294</v>
      </c>
      <c r="F134" s="60">
        <v>160000</v>
      </c>
      <c r="G134" s="60"/>
      <c r="H134" s="60"/>
      <c r="I134" s="60"/>
      <c r="J134" s="60"/>
      <c r="K134" s="60"/>
      <c r="L134" s="60"/>
      <c r="M134" s="60"/>
      <c r="N134" s="62">
        <f t="shared" si="93"/>
        <v>134453.78151260506</v>
      </c>
      <c r="O134" s="62">
        <f t="shared" si="94"/>
        <v>0</v>
      </c>
      <c r="P134" s="62">
        <f t="shared" si="95"/>
        <v>0</v>
      </c>
      <c r="Q134" s="62">
        <f t="shared" si="96"/>
        <v>0</v>
      </c>
      <c r="R134" s="62">
        <f t="shared" si="97"/>
        <v>0</v>
      </c>
      <c r="S134" s="62">
        <f t="shared" si="98"/>
        <v>0</v>
      </c>
      <c r="T134" s="62">
        <f t="shared" si="99"/>
        <v>0</v>
      </c>
      <c r="U134" s="62">
        <f t="shared" si="100"/>
        <v>0</v>
      </c>
      <c r="V134" s="62">
        <f t="shared" si="82"/>
        <v>134453.78151260506</v>
      </c>
      <c r="W134" s="143" t="s">
        <v>111</v>
      </c>
      <c r="X134" s="152" t="s">
        <v>317</v>
      </c>
      <c r="Y134" s="152" t="s">
        <v>329</v>
      </c>
      <c r="AB134" s="18"/>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row>
    <row r="135" spans="1:257" ht="69.75" customHeight="1" thickBot="1" x14ac:dyDescent="0.25">
      <c r="A135" s="53">
        <v>113</v>
      </c>
      <c r="B135" s="53" t="s">
        <v>292</v>
      </c>
      <c r="C135" s="53">
        <v>83.1</v>
      </c>
      <c r="D135" s="80" t="s">
        <v>353</v>
      </c>
      <c r="E135" s="52" t="s">
        <v>295</v>
      </c>
      <c r="F135" s="60">
        <v>125000</v>
      </c>
      <c r="G135" s="60"/>
      <c r="H135" s="60"/>
      <c r="I135" s="60"/>
      <c r="J135" s="60"/>
      <c r="K135" s="60"/>
      <c r="L135" s="60"/>
      <c r="M135" s="60"/>
      <c r="N135" s="62">
        <f t="shared" si="93"/>
        <v>105042.01680672269</v>
      </c>
      <c r="O135" s="62">
        <f t="shared" si="94"/>
        <v>0</v>
      </c>
      <c r="P135" s="62">
        <f t="shared" si="95"/>
        <v>0</v>
      </c>
      <c r="Q135" s="62">
        <f t="shared" si="96"/>
        <v>0</v>
      </c>
      <c r="R135" s="62">
        <f t="shared" si="97"/>
        <v>0</v>
      </c>
      <c r="S135" s="62">
        <f t="shared" si="98"/>
        <v>0</v>
      </c>
      <c r="T135" s="62">
        <f t="shared" si="99"/>
        <v>0</v>
      </c>
      <c r="U135" s="62">
        <f t="shared" si="100"/>
        <v>0</v>
      </c>
      <c r="V135" s="62">
        <f t="shared" si="82"/>
        <v>105042.01680672269</v>
      </c>
      <c r="W135" s="143" t="s">
        <v>111</v>
      </c>
      <c r="X135" s="152" t="s">
        <v>371</v>
      </c>
      <c r="Y135" s="152" t="s">
        <v>318</v>
      </c>
      <c r="AB135" s="18"/>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row>
    <row r="136" spans="1:257" ht="28.5" customHeight="1" thickBot="1" x14ac:dyDescent="0.25">
      <c r="A136" s="105">
        <v>114</v>
      </c>
      <c r="B136" s="53"/>
      <c r="C136" s="53"/>
      <c r="D136" s="80" t="s">
        <v>296</v>
      </c>
      <c r="E136" s="139"/>
      <c r="F136" s="60">
        <f>SUM(F126:F135)</f>
        <v>385000</v>
      </c>
      <c r="G136" s="60"/>
      <c r="H136" s="60"/>
      <c r="I136" s="60"/>
      <c r="J136" s="60"/>
      <c r="K136" s="60"/>
      <c r="L136" s="60"/>
      <c r="M136" s="60"/>
      <c r="N136" s="62">
        <f t="shared" ref="N136:U136" si="101">SUM(N126:N134)</f>
        <v>218487.39495798323</v>
      </c>
      <c r="O136" s="62">
        <f t="shared" si="101"/>
        <v>0</v>
      </c>
      <c r="P136" s="62">
        <f t="shared" si="101"/>
        <v>0</v>
      </c>
      <c r="Q136" s="62">
        <f t="shared" si="101"/>
        <v>0</v>
      </c>
      <c r="R136" s="62">
        <f t="shared" si="101"/>
        <v>0</v>
      </c>
      <c r="S136" s="62">
        <f t="shared" si="101"/>
        <v>0</v>
      </c>
      <c r="T136" s="62">
        <f t="shared" si="101"/>
        <v>0</v>
      </c>
      <c r="U136" s="62">
        <f t="shared" si="101"/>
        <v>0</v>
      </c>
      <c r="V136" s="62">
        <f t="shared" si="82"/>
        <v>218487.39495798323</v>
      </c>
      <c r="W136" s="148"/>
      <c r="X136" s="149"/>
      <c r="Y136" s="151"/>
      <c r="AB136" s="18"/>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row>
    <row r="137" spans="1:257" ht="34.5" customHeight="1" thickBot="1" x14ac:dyDescent="0.25">
      <c r="A137" s="268">
        <v>115</v>
      </c>
      <c r="B137" s="53"/>
      <c r="C137" s="53"/>
      <c r="D137" s="80" t="s">
        <v>297</v>
      </c>
      <c r="E137" s="139"/>
      <c r="F137" s="60"/>
      <c r="G137" s="159"/>
      <c r="H137" s="159"/>
      <c r="I137" s="159"/>
      <c r="J137" s="159"/>
      <c r="K137" s="159"/>
      <c r="L137" s="159"/>
      <c r="M137" s="159"/>
      <c r="N137" s="62"/>
      <c r="O137" s="62"/>
      <c r="P137" s="62"/>
      <c r="Q137" s="62"/>
      <c r="R137" s="62"/>
      <c r="S137" s="62"/>
      <c r="T137" s="62"/>
      <c r="U137" s="62"/>
      <c r="V137" s="62"/>
      <c r="W137" s="148"/>
      <c r="X137" s="149"/>
      <c r="Y137" s="151"/>
      <c r="AE137" s="193"/>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row>
    <row r="138" spans="1:257" ht="34.5" customHeight="1" thickBot="1" x14ac:dyDescent="0.25">
      <c r="A138" s="53">
        <v>116</v>
      </c>
      <c r="B138" s="53" t="s">
        <v>298</v>
      </c>
      <c r="C138" s="53">
        <v>84</v>
      </c>
      <c r="D138" s="80" t="s">
        <v>360</v>
      </c>
      <c r="E138" s="139" t="s">
        <v>299</v>
      </c>
      <c r="F138" s="60">
        <v>10000</v>
      </c>
      <c r="G138" s="159"/>
      <c r="H138" s="159"/>
      <c r="I138" s="159"/>
      <c r="J138" s="159"/>
      <c r="K138" s="159"/>
      <c r="L138" s="159"/>
      <c r="M138" s="159"/>
      <c r="N138" s="62">
        <f>F138/1.19</f>
        <v>8403.361344537816</v>
      </c>
      <c r="O138" s="62">
        <f t="shared" ref="O138:U138" si="102">G138/1.19</f>
        <v>0</v>
      </c>
      <c r="P138" s="62">
        <f t="shared" si="102"/>
        <v>0</v>
      </c>
      <c r="Q138" s="62">
        <f t="shared" si="102"/>
        <v>0</v>
      </c>
      <c r="R138" s="62">
        <f t="shared" si="102"/>
        <v>0</v>
      </c>
      <c r="S138" s="62">
        <f t="shared" si="102"/>
        <v>0</v>
      </c>
      <c r="T138" s="62">
        <f t="shared" si="102"/>
        <v>0</v>
      </c>
      <c r="U138" s="62">
        <f t="shared" si="102"/>
        <v>0</v>
      </c>
      <c r="V138" s="62">
        <f t="shared" ref="V138:V143" si="103">SUM(N138:U138)</f>
        <v>8403.361344537816</v>
      </c>
      <c r="W138" s="143" t="s">
        <v>111</v>
      </c>
      <c r="X138" s="152" t="s">
        <v>320</v>
      </c>
      <c r="Y138" s="152" t="s">
        <v>321</v>
      </c>
      <c r="AE138" s="193"/>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row>
    <row r="139" spans="1:257" ht="33" customHeight="1" thickBot="1" x14ac:dyDescent="0.25">
      <c r="A139" s="105">
        <v>117</v>
      </c>
      <c r="B139" s="53" t="s">
        <v>298</v>
      </c>
      <c r="C139" s="53">
        <v>85</v>
      </c>
      <c r="D139" s="80" t="s">
        <v>300</v>
      </c>
      <c r="E139" s="139" t="s">
        <v>301</v>
      </c>
      <c r="F139" s="60">
        <v>65000</v>
      </c>
      <c r="G139" s="60"/>
      <c r="H139" s="60"/>
      <c r="I139" s="60"/>
      <c r="J139" s="60"/>
      <c r="K139" s="60"/>
      <c r="L139" s="60"/>
      <c r="M139" s="60"/>
      <c r="N139" s="62">
        <f>F139/1.19</f>
        <v>54621.848739495799</v>
      </c>
      <c r="O139" s="62">
        <f t="shared" ref="O139" si="104">G139/1.19</f>
        <v>0</v>
      </c>
      <c r="P139" s="62">
        <f t="shared" ref="P139" si="105">H139/1.19</f>
        <v>0</v>
      </c>
      <c r="Q139" s="62">
        <f t="shared" ref="Q139" si="106">I139/1.19</f>
        <v>0</v>
      </c>
      <c r="R139" s="62">
        <f t="shared" ref="R139" si="107">J139/1.19</f>
        <v>0</v>
      </c>
      <c r="S139" s="62">
        <f t="shared" ref="S139" si="108">K139/1.19</f>
        <v>0</v>
      </c>
      <c r="T139" s="62">
        <f t="shared" ref="T139" si="109">L139/1.19</f>
        <v>0</v>
      </c>
      <c r="U139" s="62">
        <f t="shared" ref="U139" si="110">M139/1.19</f>
        <v>0</v>
      </c>
      <c r="V139" s="62">
        <f t="shared" si="103"/>
        <v>54621.848739495799</v>
      </c>
      <c r="W139" s="143" t="s">
        <v>111</v>
      </c>
      <c r="X139" s="152" t="s">
        <v>320</v>
      </c>
      <c r="Y139" s="152" t="s">
        <v>317</v>
      </c>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row>
    <row r="140" spans="1:257" ht="29.25" customHeight="1" thickBot="1" x14ac:dyDescent="0.25">
      <c r="A140" s="268">
        <v>118</v>
      </c>
      <c r="B140" s="53"/>
      <c r="C140" s="53"/>
      <c r="D140" s="80" t="s">
        <v>302</v>
      </c>
      <c r="E140" s="139"/>
      <c r="F140" s="60">
        <f>SUM(F138:F139)</f>
        <v>75000</v>
      </c>
      <c r="G140" s="60"/>
      <c r="H140" s="60"/>
      <c r="I140" s="60"/>
      <c r="J140" s="60"/>
      <c r="K140" s="60"/>
      <c r="L140" s="60"/>
      <c r="M140" s="60"/>
      <c r="N140" s="62">
        <f t="shared" ref="N140:U140" si="111">SUM(N138:N139)</f>
        <v>63025.210084033613</v>
      </c>
      <c r="O140" s="62">
        <f t="shared" si="111"/>
        <v>0</v>
      </c>
      <c r="P140" s="62">
        <f t="shared" si="111"/>
        <v>0</v>
      </c>
      <c r="Q140" s="62">
        <f t="shared" si="111"/>
        <v>0</v>
      </c>
      <c r="R140" s="62">
        <f t="shared" si="111"/>
        <v>0</v>
      </c>
      <c r="S140" s="62">
        <f t="shared" si="111"/>
        <v>0</v>
      </c>
      <c r="T140" s="62">
        <f t="shared" si="111"/>
        <v>0</v>
      </c>
      <c r="U140" s="62">
        <f t="shared" si="111"/>
        <v>0</v>
      </c>
      <c r="V140" s="62">
        <f t="shared" si="103"/>
        <v>63025.210084033613</v>
      </c>
      <c r="W140" s="148"/>
      <c r="X140" s="146"/>
      <c r="Y140" s="142"/>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row>
    <row r="141" spans="1:257" ht="35.25" customHeight="1" thickBot="1" x14ac:dyDescent="0.25">
      <c r="A141" s="53">
        <v>119</v>
      </c>
      <c r="B141" s="194">
        <v>59.4</v>
      </c>
      <c r="C141" s="53">
        <v>86</v>
      </c>
      <c r="D141" s="80" t="s">
        <v>303</v>
      </c>
      <c r="E141" s="139" t="s">
        <v>304</v>
      </c>
      <c r="F141" s="60">
        <v>100000</v>
      </c>
      <c r="G141" s="60"/>
      <c r="H141" s="60"/>
      <c r="I141" s="60"/>
      <c r="J141" s="60"/>
      <c r="K141" s="60"/>
      <c r="L141" s="60"/>
      <c r="M141" s="60"/>
      <c r="N141" s="204">
        <f>F141/1.19</f>
        <v>84033.613445378156</v>
      </c>
      <c r="O141" s="204">
        <f t="shared" ref="O141:U141" si="112">G141/1.19</f>
        <v>0</v>
      </c>
      <c r="P141" s="204">
        <f t="shared" si="112"/>
        <v>0</v>
      </c>
      <c r="Q141" s="204">
        <f t="shared" si="112"/>
        <v>0</v>
      </c>
      <c r="R141" s="204">
        <f t="shared" si="112"/>
        <v>0</v>
      </c>
      <c r="S141" s="204">
        <f t="shared" si="112"/>
        <v>0</v>
      </c>
      <c r="T141" s="204">
        <f t="shared" si="112"/>
        <v>0</v>
      </c>
      <c r="U141" s="204">
        <f t="shared" si="112"/>
        <v>0</v>
      </c>
      <c r="V141" s="62">
        <f t="shared" si="103"/>
        <v>84033.613445378156</v>
      </c>
      <c r="W141" s="143" t="s">
        <v>111</v>
      </c>
      <c r="X141" s="147" t="s">
        <v>371</v>
      </c>
      <c r="Y141" s="144" t="s">
        <v>325</v>
      </c>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row>
    <row r="142" spans="1:257" ht="29.25" customHeight="1" thickBot="1" x14ac:dyDescent="0.25">
      <c r="A142" s="105">
        <v>120</v>
      </c>
      <c r="B142" s="53"/>
      <c r="C142" s="53"/>
      <c r="D142" s="80" t="s">
        <v>305</v>
      </c>
      <c r="E142" s="139"/>
      <c r="F142" s="60"/>
      <c r="G142" s="60"/>
      <c r="H142" s="60"/>
      <c r="I142" s="60"/>
      <c r="J142" s="60"/>
      <c r="K142" s="60"/>
      <c r="L142" s="60"/>
      <c r="M142" s="60"/>
      <c r="N142" s="62">
        <f t="shared" ref="N142:U142" si="113">SUM(N141)</f>
        <v>84033.613445378156</v>
      </c>
      <c r="O142" s="62">
        <f t="shared" si="113"/>
        <v>0</v>
      </c>
      <c r="P142" s="62">
        <f t="shared" si="113"/>
        <v>0</v>
      </c>
      <c r="Q142" s="62">
        <f t="shared" si="113"/>
        <v>0</v>
      </c>
      <c r="R142" s="62">
        <f t="shared" si="113"/>
        <v>0</v>
      </c>
      <c r="S142" s="62">
        <f t="shared" si="113"/>
        <v>0</v>
      </c>
      <c r="T142" s="62">
        <f t="shared" si="113"/>
        <v>0</v>
      </c>
      <c r="U142" s="62">
        <f t="shared" si="113"/>
        <v>0</v>
      </c>
      <c r="V142" s="62">
        <f t="shared" si="103"/>
        <v>84033.613445378156</v>
      </c>
      <c r="W142" s="148"/>
      <c r="X142" s="146"/>
      <c r="Y142" s="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row>
    <row r="143" spans="1:257" ht="28.5" customHeight="1" thickBot="1" x14ac:dyDescent="0.25">
      <c r="A143" s="268">
        <v>121</v>
      </c>
      <c r="B143" s="53"/>
      <c r="C143" s="53"/>
      <c r="D143" s="59" t="s">
        <v>86</v>
      </c>
      <c r="E143" s="139"/>
      <c r="F143" s="163"/>
      <c r="G143" s="163"/>
      <c r="H143" s="163"/>
      <c r="I143" s="163"/>
      <c r="J143" s="163"/>
      <c r="K143" s="163"/>
      <c r="L143" s="163"/>
      <c r="M143" s="163"/>
      <c r="N143" s="62">
        <f>N22+N24+N26+N29+N33+N37+N42+N48+N73+N76+N78+N82+N85+N87+N89+N92+N95+N96+N97+N98+N111+N125+N136+N140+N142</f>
        <v>3378432.1948963078</v>
      </c>
      <c r="O143" s="62">
        <f t="shared" ref="O143:U143" si="114">O22+O24+O26+O29+O33+O37+O42+O48+O73+O76+O78+O82+O85+O87+O89+O92+O95+O96+O97+O98+O111+O125+O136+O140+O142</f>
        <v>452100.84033613454</v>
      </c>
      <c r="P143" s="62">
        <f t="shared" si="114"/>
        <v>1437144.3990440213</v>
      </c>
      <c r="Q143" s="62">
        <f t="shared" si="114"/>
        <v>68179.271708683489</v>
      </c>
      <c r="R143" s="62">
        <f t="shared" si="114"/>
        <v>191756.30252100842</v>
      </c>
      <c r="S143" s="62">
        <f t="shared" si="114"/>
        <v>0</v>
      </c>
      <c r="T143" s="62">
        <f t="shared" si="114"/>
        <v>91596.638655462186</v>
      </c>
      <c r="U143" s="62">
        <f t="shared" si="114"/>
        <v>63865.546218487405</v>
      </c>
      <c r="V143" s="62">
        <f t="shared" si="103"/>
        <v>5683075.1933801044</v>
      </c>
      <c r="W143" s="195"/>
      <c r="X143" s="149"/>
      <c r="Y143" s="151"/>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row>
    <row r="144" spans="1:257" ht="27" customHeight="1" x14ac:dyDescent="0.2">
      <c r="B144" s="196"/>
      <c r="D144" s="111"/>
      <c r="F144" s="61"/>
      <c r="G144" s="61"/>
      <c r="H144" s="61"/>
      <c r="I144" s="61"/>
      <c r="J144" s="61"/>
      <c r="K144" s="61"/>
      <c r="L144" s="61"/>
      <c r="M144" s="61"/>
      <c r="N144" s="197"/>
      <c r="O144" s="197"/>
      <c r="P144" s="197"/>
      <c r="Q144" s="197"/>
      <c r="R144" s="197"/>
      <c r="S144" s="197"/>
      <c r="T144" s="197"/>
      <c r="U144" s="197"/>
      <c r="V144" s="197"/>
      <c r="W144" s="198"/>
      <c r="X144" s="199"/>
      <c r="Y144" s="200"/>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row>
    <row r="145" spans="1:257" ht="19.5" customHeight="1" x14ac:dyDescent="0.25">
      <c r="B145" s="110"/>
      <c r="C145" s="364" t="s">
        <v>397</v>
      </c>
      <c r="D145" s="364"/>
      <c r="E145" s="110"/>
      <c r="F145" s="110"/>
      <c r="G145" s="114"/>
      <c r="H145" s="114"/>
      <c r="I145" s="189"/>
      <c r="J145" s="189"/>
      <c r="K145" s="114"/>
      <c r="L145" s="114"/>
      <c r="M145" s="114"/>
      <c r="N145" s="111"/>
      <c r="O145" s="112" t="s">
        <v>87</v>
      </c>
      <c r="P145" s="111"/>
      <c r="Q145" s="201"/>
      <c r="U145" s="201"/>
      <c r="V145" s="266" t="s">
        <v>88</v>
      </c>
      <c r="W145" s="266"/>
      <c r="X145" s="266"/>
      <c r="Y145" s="201"/>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row>
    <row r="146" spans="1:257" ht="15.75" customHeight="1" x14ac:dyDescent="0.2">
      <c r="A146" s="319" t="s">
        <v>398</v>
      </c>
      <c r="B146" s="319"/>
      <c r="C146" s="319"/>
      <c r="D146" s="319"/>
      <c r="E146" s="114"/>
      <c r="F146" s="114"/>
      <c r="G146" s="114"/>
      <c r="H146" s="114"/>
      <c r="I146" s="189"/>
      <c r="J146" s="189"/>
      <c r="K146" s="114"/>
      <c r="L146" s="114"/>
      <c r="M146" s="114"/>
      <c r="N146" s="114" t="s">
        <v>307</v>
      </c>
      <c r="O146" s="114"/>
      <c r="P146" s="114"/>
      <c r="Q146" s="114"/>
      <c r="T146" s="315" t="s">
        <v>308</v>
      </c>
      <c r="U146" s="315"/>
      <c r="V146" s="315"/>
      <c r="W146" s="315"/>
      <c r="X146" s="315"/>
      <c r="Y146" s="267"/>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row>
    <row r="147" spans="1:257" ht="17.25" customHeight="1" x14ac:dyDescent="0.25">
      <c r="B147" s="365"/>
      <c r="C147" s="365"/>
      <c r="D147" s="365"/>
      <c r="E147" s="110"/>
      <c r="F147" s="202"/>
      <c r="O147" s="203"/>
      <c r="P147" s="203"/>
      <c r="Q147" s="203"/>
      <c r="R147" s="203"/>
      <c r="S147" s="203"/>
      <c r="T147" s="203"/>
      <c r="U147" s="203"/>
      <c r="V147" s="203"/>
      <c r="W147" s="203"/>
      <c r="X147" s="361"/>
      <c r="Y147" s="361"/>
      <c r="Z147" s="11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row>
  </sheetData>
  <mergeCells count="57">
    <mergeCell ref="A146:D146"/>
    <mergeCell ref="X147:Y147"/>
    <mergeCell ref="X122:Y122"/>
    <mergeCell ref="X123:Y123"/>
    <mergeCell ref="C145:D145"/>
    <mergeCell ref="B147:D147"/>
    <mergeCell ref="T146:X146"/>
    <mergeCell ref="Y20:Y21"/>
    <mergeCell ref="X25:Y27"/>
    <mergeCell ref="X35:Y35"/>
    <mergeCell ref="S20:S21"/>
    <mergeCell ref="T20:T21"/>
    <mergeCell ref="U20:U21"/>
    <mergeCell ref="V20:V21"/>
    <mergeCell ref="W20:W21"/>
    <mergeCell ref="O20:O21"/>
    <mergeCell ref="P20:P21"/>
    <mergeCell ref="Q20:Q21"/>
    <mergeCell ref="R20:R21"/>
    <mergeCell ref="X20:X21"/>
    <mergeCell ref="U18:U19"/>
    <mergeCell ref="V18:V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P18:P19"/>
    <mergeCell ref="Q18:Q19"/>
    <mergeCell ref="R18:R19"/>
    <mergeCell ref="S18:S19"/>
    <mergeCell ref="T18:T19"/>
    <mergeCell ref="U4:X4"/>
    <mergeCell ref="A17:A19"/>
    <mergeCell ref="A48:A49"/>
    <mergeCell ref="A40:A41"/>
    <mergeCell ref="S5:X5"/>
    <mergeCell ref="E12:Q12"/>
    <mergeCell ref="X16:Y16"/>
    <mergeCell ref="B17:B19"/>
    <mergeCell ref="C17:C19"/>
    <mergeCell ref="D17:D19"/>
    <mergeCell ref="E17:E19"/>
    <mergeCell ref="W17:W19"/>
    <mergeCell ref="X17:X19"/>
    <mergeCell ref="Y17:Y19"/>
    <mergeCell ref="N18:N19"/>
    <mergeCell ref="O18:O19"/>
  </mergeCells>
  <pageMargins left="0.39370099999999991" right="0.39370099999999991" top="0.59055100000000005" bottom="0.39370099999999991" header="0" footer="0"/>
  <pageSetup paperSize="9" scale="4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2024-02-01T11:46:44Z</cp:lastPrinted>
  <dcterms:created xsi:type="dcterms:W3CDTF">2016-08-11T08:26:00Z</dcterms:created>
  <dcterms:modified xsi:type="dcterms:W3CDTF">2024-03-01T08:48:12Z</dcterms:modified>
  <cp:version>1048576</cp:version>
</cp:coreProperties>
</file>