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3\"/>
    </mc:Choice>
  </mc:AlternateContent>
  <bookViews>
    <workbookView xWindow="0" yWindow="0" windowWidth="28800" windowHeight="12135"/>
  </bookViews>
  <sheets>
    <sheet name="Sheet1" sheetId="1" r:id="rId1"/>
    <sheet name="Sheet2" sheetId="2" r:id="rId2"/>
  </sheets>
  <definedNames>
    <definedName name="_20.01.01">Sheet2!$B$9</definedName>
    <definedName name="_Hlk11055180" localSheetId="0">Sheet1!$A$39</definedName>
    <definedName name="_xlnm.Print_Area" localSheetId="0">Sheet1!$A$1:$AD$45</definedName>
    <definedName name="_xlnm.Print_Area" localSheetId="1">Sheet2!$A$1:$Y$133</definedName>
    <definedName name="_xlnm.Print_Titles" localSheetId="0">Sheet1!$17:$20</definedName>
    <definedName name="_xlnm.Print_Titles" localSheetId="1">Sheet2!$5:$7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2" l="1"/>
  <c r="F117" i="2" l="1"/>
  <c r="F62" i="2"/>
  <c r="N61" i="2"/>
  <c r="N60" i="2"/>
  <c r="F22" i="2"/>
  <c r="O91" i="2" l="1"/>
  <c r="P91" i="2"/>
  <c r="Q91" i="2"/>
  <c r="R91" i="2"/>
  <c r="S91" i="2"/>
  <c r="T91" i="2"/>
  <c r="U91" i="2"/>
  <c r="O92" i="2"/>
  <c r="P92" i="2"/>
  <c r="Q92" i="2"/>
  <c r="R92" i="2"/>
  <c r="S92" i="2"/>
  <c r="T92" i="2"/>
  <c r="U92" i="2"/>
  <c r="O93" i="2"/>
  <c r="P93" i="2"/>
  <c r="Q93" i="2"/>
  <c r="R93" i="2"/>
  <c r="S93" i="2"/>
  <c r="T93" i="2"/>
  <c r="U93" i="2"/>
  <c r="O94" i="2"/>
  <c r="P94" i="2"/>
  <c r="Q94" i="2"/>
  <c r="R94" i="2"/>
  <c r="S94" i="2"/>
  <c r="T94" i="2"/>
  <c r="U94" i="2"/>
  <c r="O95" i="2"/>
  <c r="P95" i="2"/>
  <c r="Q95" i="2"/>
  <c r="R95" i="2"/>
  <c r="S95" i="2"/>
  <c r="T95" i="2"/>
  <c r="U95" i="2"/>
  <c r="O96" i="2"/>
  <c r="P96" i="2"/>
  <c r="Q96" i="2"/>
  <c r="R96" i="2"/>
  <c r="S96" i="2"/>
  <c r="T96" i="2"/>
  <c r="U96" i="2"/>
  <c r="O97" i="2"/>
  <c r="P97" i="2"/>
  <c r="Q97" i="2"/>
  <c r="R97" i="2"/>
  <c r="S97" i="2"/>
  <c r="T97" i="2"/>
  <c r="U97" i="2"/>
  <c r="O98" i="2"/>
  <c r="P98" i="2"/>
  <c r="Q98" i="2"/>
  <c r="R98" i="2"/>
  <c r="S98" i="2"/>
  <c r="T98" i="2"/>
  <c r="U98" i="2"/>
  <c r="N92" i="2"/>
  <c r="N93" i="2"/>
  <c r="N94" i="2"/>
  <c r="N95" i="2"/>
  <c r="N96" i="2"/>
  <c r="N97" i="2"/>
  <c r="N98" i="2"/>
  <c r="O88" i="2"/>
  <c r="P88" i="2"/>
  <c r="Q88" i="2"/>
  <c r="R88" i="2"/>
  <c r="S88" i="2"/>
  <c r="T88" i="2"/>
  <c r="U88" i="2"/>
  <c r="O89" i="2"/>
  <c r="P89" i="2"/>
  <c r="Q89" i="2"/>
  <c r="R89" i="2"/>
  <c r="S89" i="2"/>
  <c r="T89" i="2"/>
  <c r="U89" i="2"/>
  <c r="O87" i="2"/>
  <c r="P87" i="2"/>
  <c r="Q87" i="2"/>
  <c r="R87" i="2"/>
  <c r="S87" i="2"/>
  <c r="T87" i="2"/>
  <c r="U87" i="2"/>
  <c r="O84" i="2"/>
  <c r="P84" i="2"/>
  <c r="Q84" i="2"/>
  <c r="R84" i="2"/>
  <c r="S84" i="2"/>
  <c r="T84" i="2"/>
  <c r="U84" i="2"/>
  <c r="O81" i="2"/>
  <c r="P81" i="2"/>
  <c r="Q81" i="2"/>
  <c r="R81" i="2"/>
  <c r="S81" i="2"/>
  <c r="T81" i="2"/>
  <c r="U81" i="2"/>
  <c r="O80" i="2"/>
  <c r="P80" i="2"/>
  <c r="Q80" i="2"/>
  <c r="R80" i="2"/>
  <c r="S80" i="2"/>
  <c r="T80" i="2"/>
  <c r="U80" i="2"/>
  <c r="O76" i="2"/>
  <c r="P76" i="2"/>
  <c r="Q76" i="2"/>
  <c r="R76" i="2"/>
  <c r="S76" i="2"/>
  <c r="T76" i="2"/>
  <c r="U76" i="2"/>
  <c r="P77" i="2"/>
  <c r="Q77" i="2"/>
  <c r="R77" i="2"/>
  <c r="S77" i="2"/>
  <c r="T77" i="2"/>
  <c r="U77" i="2"/>
  <c r="O78" i="2"/>
  <c r="P78" i="2"/>
  <c r="Q78" i="2"/>
  <c r="R78" i="2"/>
  <c r="S78" i="2"/>
  <c r="T78" i="2"/>
  <c r="U78" i="2"/>
  <c r="O74" i="2"/>
  <c r="P74" i="2"/>
  <c r="Q74" i="2"/>
  <c r="R74" i="2"/>
  <c r="S74" i="2"/>
  <c r="T74" i="2"/>
  <c r="U74" i="2"/>
  <c r="O73" i="2"/>
  <c r="P73" i="2"/>
  <c r="Q73" i="2"/>
  <c r="R73" i="2"/>
  <c r="S73" i="2"/>
  <c r="T73" i="2"/>
  <c r="U73" i="2"/>
  <c r="O72" i="2"/>
  <c r="P72" i="2"/>
  <c r="Q72" i="2"/>
  <c r="R72" i="2"/>
  <c r="S72" i="2"/>
  <c r="T72" i="2"/>
  <c r="U72" i="2"/>
  <c r="O70" i="2"/>
  <c r="P70" i="2"/>
  <c r="Q70" i="2"/>
  <c r="R70" i="2"/>
  <c r="S70" i="2"/>
  <c r="T70" i="2"/>
  <c r="U70" i="2"/>
  <c r="O69" i="2"/>
  <c r="P69" i="2"/>
  <c r="Q69" i="2"/>
  <c r="R69" i="2"/>
  <c r="S69" i="2"/>
  <c r="T69" i="2"/>
  <c r="U69" i="2"/>
  <c r="P68" i="2"/>
  <c r="Q68" i="2"/>
  <c r="R68" i="2"/>
  <c r="S68" i="2"/>
  <c r="T68" i="2"/>
  <c r="U68" i="2"/>
  <c r="O68"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O50" i="2"/>
  <c r="P50" i="2"/>
  <c r="Q50" i="2"/>
  <c r="R50" i="2"/>
  <c r="S50" i="2"/>
  <c r="T50" i="2"/>
  <c r="U50" i="2"/>
  <c r="O51" i="2"/>
  <c r="P51" i="2"/>
  <c r="Q51" i="2"/>
  <c r="R51" i="2"/>
  <c r="S51" i="2"/>
  <c r="T51" i="2"/>
  <c r="U51" i="2"/>
  <c r="O52" i="2"/>
  <c r="P52" i="2"/>
  <c r="Q52" i="2"/>
  <c r="R52" i="2"/>
  <c r="S52" i="2"/>
  <c r="T52" i="2"/>
  <c r="U52" i="2"/>
  <c r="O53" i="2"/>
  <c r="P53" i="2"/>
  <c r="Q53" i="2"/>
  <c r="R53" i="2"/>
  <c r="S53" i="2"/>
  <c r="T53" i="2"/>
  <c r="U53" i="2"/>
  <c r="O54" i="2"/>
  <c r="P54" i="2"/>
  <c r="Q54" i="2"/>
  <c r="R54" i="2"/>
  <c r="S54" i="2"/>
  <c r="T54" i="2"/>
  <c r="U54" i="2"/>
  <c r="O55" i="2"/>
  <c r="P55" i="2"/>
  <c r="Q55" i="2"/>
  <c r="R55" i="2"/>
  <c r="S55" i="2"/>
  <c r="T55" i="2"/>
  <c r="U55" i="2"/>
  <c r="O56" i="2"/>
  <c r="P56" i="2"/>
  <c r="Q56" i="2"/>
  <c r="R56" i="2"/>
  <c r="S56" i="2"/>
  <c r="T56" i="2"/>
  <c r="U56" i="2"/>
  <c r="O57" i="2"/>
  <c r="P57" i="2"/>
  <c r="Q57" i="2"/>
  <c r="R57" i="2"/>
  <c r="S57" i="2"/>
  <c r="T57" i="2"/>
  <c r="U57" i="2"/>
  <c r="O58" i="2"/>
  <c r="P58" i="2"/>
  <c r="Q58" i="2"/>
  <c r="R58" i="2"/>
  <c r="S58" i="2"/>
  <c r="T58" i="2"/>
  <c r="U58" i="2"/>
  <c r="O59" i="2"/>
  <c r="P59" i="2"/>
  <c r="Q59" i="2"/>
  <c r="R59" i="2"/>
  <c r="S59" i="2"/>
  <c r="T59" i="2"/>
  <c r="U59" i="2"/>
  <c r="N44" i="2"/>
  <c r="N45" i="2"/>
  <c r="N46" i="2"/>
  <c r="N47" i="2"/>
  <c r="N48" i="2"/>
  <c r="N49" i="2"/>
  <c r="N50" i="2"/>
  <c r="N51" i="2"/>
  <c r="N52" i="2"/>
  <c r="N53" i="2"/>
  <c r="N54" i="2"/>
  <c r="N55" i="2"/>
  <c r="N56" i="2"/>
  <c r="N57" i="2"/>
  <c r="N58" i="2"/>
  <c r="N59"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N39" i="2"/>
  <c r="N40" i="2"/>
  <c r="N41" i="2"/>
  <c r="N42" i="2"/>
  <c r="N43" i="2"/>
  <c r="N38" i="2"/>
  <c r="O36" i="2"/>
  <c r="P36" i="2"/>
  <c r="Q36" i="2"/>
  <c r="R36" i="2"/>
  <c r="S36" i="2"/>
  <c r="T36" i="2"/>
  <c r="U36" i="2"/>
  <c r="O35" i="2"/>
  <c r="P35" i="2"/>
  <c r="Q35" i="2"/>
  <c r="R35" i="2"/>
  <c r="S35" i="2"/>
  <c r="T35" i="2"/>
  <c r="U35" i="2"/>
  <c r="O34" i="2"/>
  <c r="P34" i="2"/>
  <c r="Q34" i="2"/>
  <c r="R34" i="2"/>
  <c r="S34" i="2"/>
  <c r="T34" i="2"/>
  <c r="U34" i="2"/>
  <c r="O33" i="2"/>
  <c r="P33" i="2"/>
  <c r="Q33" i="2"/>
  <c r="R33" i="2"/>
  <c r="S33" i="2"/>
  <c r="T33" i="2"/>
  <c r="U33" i="2"/>
  <c r="N34" i="2"/>
  <c r="N35" i="2"/>
  <c r="N36" i="2"/>
  <c r="N33" i="2"/>
  <c r="O30" i="2"/>
  <c r="P30" i="2"/>
  <c r="Q30" i="2"/>
  <c r="R30" i="2"/>
  <c r="S30" i="2"/>
  <c r="T30" i="2"/>
  <c r="U30" i="2"/>
  <c r="O29" i="2"/>
  <c r="P29" i="2"/>
  <c r="Q29" i="2"/>
  <c r="R29" i="2"/>
  <c r="S29" i="2"/>
  <c r="T29" i="2"/>
  <c r="U29" i="2"/>
  <c r="O28" i="2"/>
  <c r="P28" i="2"/>
  <c r="Q28" i="2"/>
  <c r="R28" i="2"/>
  <c r="S28" i="2"/>
  <c r="T28" i="2"/>
  <c r="U28" i="2"/>
  <c r="N28" i="2"/>
  <c r="N29" i="2"/>
  <c r="N30" i="2"/>
  <c r="O27" i="2"/>
  <c r="P27" i="2"/>
  <c r="Q27" i="2"/>
  <c r="R27" i="2"/>
  <c r="S27" i="2"/>
  <c r="T27" i="2"/>
  <c r="U27" i="2"/>
  <c r="N27" i="2"/>
  <c r="O25" i="2"/>
  <c r="P25" i="2"/>
  <c r="Q25" i="2"/>
  <c r="R25" i="2"/>
  <c r="S25" i="2"/>
  <c r="T25" i="2"/>
  <c r="U25" i="2"/>
  <c r="N25" i="2"/>
  <c r="O24" i="2"/>
  <c r="P24" i="2"/>
  <c r="Q24" i="2"/>
  <c r="R24" i="2"/>
  <c r="S24" i="2"/>
  <c r="T24" i="2"/>
  <c r="U24" i="2"/>
  <c r="N24" i="2"/>
  <c r="O21" i="2"/>
  <c r="P21" i="2"/>
  <c r="Q21" i="2"/>
  <c r="R21" i="2"/>
  <c r="S21" i="2"/>
  <c r="T21" i="2"/>
  <c r="U21" i="2"/>
  <c r="O20" i="2"/>
  <c r="P20" i="2"/>
  <c r="Q20" i="2"/>
  <c r="R20" i="2"/>
  <c r="S20" i="2"/>
  <c r="T20" i="2"/>
  <c r="U20" i="2"/>
  <c r="N20" i="2"/>
  <c r="N21" i="2"/>
  <c r="O19" i="2"/>
  <c r="P19" i="2"/>
  <c r="Q19" i="2"/>
  <c r="R19" i="2"/>
  <c r="S19" i="2"/>
  <c r="T19" i="2"/>
  <c r="U19" i="2"/>
  <c r="N19" i="2"/>
  <c r="O17" i="2"/>
  <c r="P17" i="2"/>
  <c r="Q17" i="2"/>
  <c r="R17" i="2"/>
  <c r="S17" i="2"/>
  <c r="T17" i="2"/>
  <c r="U17" i="2"/>
  <c r="N17" i="2"/>
  <c r="O14" i="2"/>
  <c r="P14" i="2"/>
  <c r="Q14" i="2"/>
  <c r="R14" i="2"/>
  <c r="S14" i="2"/>
  <c r="T14" i="2"/>
  <c r="U14" i="2"/>
  <c r="N14" i="2"/>
  <c r="O12" i="2"/>
  <c r="P12" i="2"/>
  <c r="Q12" i="2"/>
  <c r="R12" i="2"/>
  <c r="S12" i="2"/>
  <c r="T12" i="2"/>
  <c r="U12" i="2"/>
  <c r="N12" i="2"/>
  <c r="N9" i="2"/>
  <c r="N64" i="2"/>
  <c r="N69" i="2"/>
  <c r="N70" i="2"/>
  <c r="N72" i="2"/>
  <c r="N74" i="2"/>
  <c r="N73" i="2"/>
  <c r="N76" i="2"/>
  <c r="N78" i="2"/>
  <c r="N80" i="2"/>
  <c r="N81" i="2"/>
  <c r="N84" i="2"/>
  <c r="N108" i="2"/>
  <c r="N107" i="2"/>
  <c r="N106" i="2"/>
  <c r="N105" i="2"/>
  <c r="N104" i="2"/>
  <c r="N103" i="2"/>
  <c r="N102" i="2"/>
  <c r="N91" i="2"/>
  <c r="N88" i="2" l="1"/>
  <c r="N89" i="2"/>
  <c r="N87" i="2"/>
  <c r="N123" i="2" l="1"/>
  <c r="X26" i="1"/>
  <c r="P26" i="1"/>
  <c r="Q26" i="1"/>
  <c r="R26" i="1"/>
  <c r="S26" i="1"/>
  <c r="T26" i="1"/>
  <c r="U26" i="1"/>
  <c r="V26" i="1"/>
  <c r="W26" i="1"/>
  <c r="O26" i="1"/>
  <c r="T129" i="2"/>
  <c r="P129" i="2"/>
  <c r="F129" i="2"/>
  <c r="U128" i="2"/>
  <c r="T128" i="2"/>
  <c r="S128" i="2"/>
  <c r="R128" i="2"/>
  <c r="Q128" i="2"/>
  <c r="P128" i="2"/>
  <c r="O128" i="2"/>
  <c r="N128" i="2"/>
  <c r="V128" i="2" s="1"/>
  <c r="U127" i="2"/>
  <c r="U129" i="2" s="1"/>
  <c r="T127" i="2"/>
  <c r="S127" i="2"/>
  <c r="S129" i="2" s="1"/>
  <c r="R127" i="2"/>
  <c r="R129" i="2" s="1"/>
  <c r="Q127" i="2"/>
  <c r="Q129" i="2" s="1"/>
  <c r="P127" i="2"/>
  <c r="O127" i="2"/>
  <c r="O129" i="2" s="1"/>
  <c r="N127" i="2"/>
  <c r="N129" i="2" s="1"/>
  <c r="V129" i="2" s="1"/>
  <c r="U124" i="2"/>
  <c r="S124" i="2"/>
  <c r="Q124" i="2"/>
  <c r="O124" i="2"/>
  <c r="U123" i="2"/>
  <c r="T123" i="2"/>
  <c r="T124" i="2" s="1"/>
  <c r="S123" i="2"/>
  <c r="R123" i="2"/>
  <c r="R124" i="2" s="1"/>
  <c r="Q123" i="2"/>
  <c r="P123" i="2"/>
  <c r="P124" i="2" s="1"/>
  <c r="O123" i="2"/>
  <c r="N124" i="2"/>
  <c r="U122" i="2"/>
  <c r="S122" i="2"/>
  <c r="Q122" i="2"/>
  <c r="O122" i="2"/>
  <c r="F122" i="2"/>
  <c r="T121" i="2"/>
  <c r="S121" i="2"/>
  <c r="R121" i="2"/>
  <c r="Q121" i="2"/>
  <c r="P121" i="2"/>
  <c r="O121" i="2"/>
  <c r="N121" i="2"/>
  <c r="T120" i="2"/>
  <c r="S120" i="2"/>
  <c r="R120" i="2"/>
  <c r="Q120" i="2"/>
  <c r="P120" i="2"/>
  <c r="O120" i="2"/>
  <c r="N120" i="2"/>
  <c r="T119" i="2"/>
  <c r="S119" i="2"/>
  <c r="R119" i="2"/>
  <c r="R122" i="2" s="1"/>
  <c r="Q119" i="2"/>
  <c r="P119" i="2"/>
  <c r="O119" i="2"/>
  <c r="N119" i="2"/>
  <c r="V119" i="2" s="1"/>
  <c r="U117" i="2"/>
  <c r="T116" i="2"/>
  <c r="S116" i="2"/>
  <c r="R116" i="2"/>
  <c r="Q116" i="2"/>
  <c r="Q117" i="2" s="1"/>
  <c r="P116" i="2"/>
  <c r="O116" i="2"/>
  <c r="N116" i="2"/>
  <c r="N115" i="2"/>
  <c r="V115" i="2" s="1"/>
  <c r="T114" i="2"/>
  <c r="S114" i="2"/>
  <c r="R114" i="2"/>
  <c r="Q114" i="2"/>
  <c r="P114" i="2"/>
  <c r="O114" i="2"/>
  <c r="N114" i="2"/>
  <c r="T113" i="2"/>
  <c r="T117" i="2" s="1"/>
  <c r="S113" i="2"/>
  <c r="S117" i="2" s="1"/>
  <c r="R113" i="2"/>
  <c r="R117" i="2" s="1"/>
  <c r="Q113" i="2"/>
  <c r="P113" i="2"/>
  <c r="P117" i="2" s="1"/>
  <c r="N113" i="2"/>
  <c r="S112" i="2"/>
  <c r="O112" i="2"/>
  <c r="F112" i="2"/>
  <c r="T111" i="2"/>
  <c r="S111" i="2"/>
  <c r="R111" i="2"/>
  <c r="Q111" i="2"/>
  <c r="P111" i="2"/>
  <c r="O111" i="2"/>
  <c r="N111" i="2"/>
  <c r="V111" i="2" s="1"/>
  <c r="U110" i="2"/>
  <c r="U112" i="2" s="1"/>
  <c r="T110" i="2"/>
  <c r="S110" i="2"/>
  <c r="R110" i="2"/>
  <c r="Q110" i="2"/>
  <c r="Q112" i="2" s="1"/>
  <c r="P110" i="2"/>
  <c r="O110" i="2"/>
  <c r="N110" i="2"/>
  <c r="V110" i="2" s="1"/>
  <c r="U109" i="2"/>
  <c r="T109" i="2"/>
  <c r="S109" i="2"/>
  <c r="R109" i="2"/>
  <c r="Q109" i="2"/>
  <c r="P109" i="2"/>
  <c r="O109" i="2"/>
  <c r="N109" i="2"/>
  <c r="V109" i="2" s="1"/>
  <c r="T108" i="2"/>
  <c r="S108" i="2"/>
  <c r="R108" i="2"/>
  <c r="Q108" i="2"/>
  <c r="P108" i="2"/>
  <c r="O108" i="2"/>
  <c r="V108" i="2"/>
  <c r="T107" i="2"/>
  <c r="S107" i="2"/>
  <c r="R107" i="2"/>
  <c r="Q107" i="2"/>
  <c r="P107" i="2"/>
  <c r="O107" i="2"/>
  <c r="V107" i="2"/>
  <c r="T106" i="2"/>
  <c r="S106" i="2"/>
  <c r="R106" i="2"/>
  <c r="Q106" i="2"/>
  <c r="P106" i="2"/>
  <c r="O106" i="2"/>
  <c r="T105" i="2"/>
  <c r="S105" i="2"/>
  <c r="R105" i="2"/>
  <c r="Q105" i="2"/>
  <c r="P105" i="2"/>
  <c r="O105" i="2"/>
  <c r="V105" i="2"/>
  <c r="V104" i="2"/>
  <c r="V103" i="2"/>
  <c r="T102" i="2"/>
  <c r="T112" i="2" s="1"/>
  <c r="S102" i="2"/>
  <c r="R102" i="2"/>
  <c r="Q102" i="2"/>
  <c r="P102" i="2"/>
  <c r="P112" i="2" s="1"/>
  <c r="O102" i="2"/>
  <c r="U99" i="2"/>
  <c r="V96" i="2"/>
  <c r="V95" i="2"/>
  <c r="V92" i="2"/>
  <c r="T99" i="2"/>
  <c r="S99" i="2"/>
  <c r="R99" i="2"/>
  <c r="Q99" i="2"/>
  <c r="P99" i="2"/>
  <c r="O99" i="2"/>
  <c r="V91" i="2"/>
  <c r="T86" i="2"/>
  <c r="S86" i="2"/>
  <c r="R86" i="2"/>
  <c r="Q86" i="2"/>
  <c r="P86" i="2"/>
  <c r="O86" i="2"/>
  <c r="N86" i="2"/>
  <c r="V86" i="2" s="1"/>
  <c r="U85" i="2"/>
  <c r="U86" i="2" s="1"/>
  <c r="S85" i="2"/>
  <c r="O85" i="2"/>
  <c r="T85" i="2"/>
  <c r="R85" i="2"/>
  <c r="V84" i="2"/>
  <c r="P85" i="2"/>
  <c r="N85" i="2"/>
  <c r="P82" i="2"/>
  <c r="L82" i="2"/>
  <c r="J82" i="2"/>
  <c r="I82" i="2"/>
  <c r="H82" i="2"/>
  <c r="G82" i="2"/>
  <c r="F82" i="2"/>
  <c r="T82" i="2"/>
  <c r="R82" i="2"/>
  <c r="U79" i="2"/>
  <c r="G79" i="2"/>
  <c r="T79" i="2"/>
  <c r="S79" i="2"/>
  <c r="R79" i="2"/>
  <c r="Q79" i="2"/>
  <c r="P79" i="2"/>
  <c r="O79" i="2"/>
  <c r="M77" i="2"/>
  <c r="L77" i="2"/>
  <c r="G77" i="2"/>
  <c r="O77" i="2" s="1"/>
  <c r="F77" i="2"/>
  <c r="N77" i="2" s="1"/>
  <c r="V76" i="2"/>
  <c r="V77" i="2" s="1"/>
  <c r="P75" i="2"/>
  <c r="N75" i="2"/>
  <c r="L75" i="2"/>
  <c r="J75" i="2"/>
  <c r="I75" i="2"/>
  <c r="H75" i="2"/>
  <c r="G75" i="2"/>
  <c r="F75" i="2"/>
  <c r="T75" i="2"/>
  <c r="R75" i="2"/>
  <c r="S75" i="2"/>
  <c r="Q75" i="2"/>
  <c r="O75" i="2"/>
  <c r="N71" i="2"/>
  <c r="L71" i="2"/>
  <c r="J71" i="2"/>
  <c r="I71" i="2"/>
  <c r="H71" i="2"/>
  <c r="G71" i="2"/>
  <c r="F71" i="2"/>
  <c r="T71" i="2"/>
  <c r="R71" i="2"/>
  <c r="P71" i="2"/>
  <c r="S71" i="2"/>
  <c r="Q71" i="2"/>
  <c r="O71" i="2"/>
  <c r="N68" i="2"/>
  <c r="R67" i="2"/>
  <c r="P67" i="2"/>
  <c r="N67" i="2"/>
  <c r="H67" i="2"/>
  <c r="L67" i="2" s="1"/>
  <c r="U66" i="2"/>
  <c r="U67" i="2" s="1"/>
  <c r="S66" i="2"/>
  <c r="S67" i="2" s="1"/>
  <c r="R66" i="2"/>
  <c r="Q66" i="2"/>
  <c r="Q67" i="2" s="1"/>
  <c r="P66" i="2"/>
  <c r="O66" i="2"/>
  <c r="O67" i="2" s="1"/>
  <c r="N66" i="2"/>
  <c r="T66" i="2"/>
  <c r="T67" i="2" s="1"/>
  <c r="U65" i="2"/>
  <c r="S65" i="2"/>
  <c r="Q65" i="2"/>
  <c r="O65" i="2"/>
  <c r="L65" i="2"/>
  <c r="K65" i="2"/>
  <c r="J65" i="2"/>
  <c r="I65" i="2"/>
  <c r="H65" i="2"/>
  <c r="G65" i="2"/>
  <c r="F65" i="2"/>
  <c r="T64" i="2"/>
  <c r="T65" i="2" s="1"/>
  <c r="S64" i="2"/>
  <c r="R64" i="2"/>
  <c r="R65" i="2" s="1"/>
  <c r="Q64" i="2"/>
  <c r="P64" i="2"/>
  <c r="P65" i="2" s="1"/>
  <c r="O64" i="2"/>
  <c r="S63" i="2"/>
  <c r="M63" i="2"/>
  <c r="U63" i="2" s="1"/>
  <c r="K63" i="2"/>
  <c r="M62" i="2"/>
  <c r="U62" i="2" s="1"/>
  <c r="L62" i="2"/>
  <c r="T62" i="2" s="1"/>
  <c r="K62" i="2"/>
  <c r="S62" i="2" s="1"/>
  <c r="J62" i="2"/>
  <c r="R62" i="2" s="1"/>
  <c r="I62" i="2"/>
  <c r="Q62" i="2" s="1"/>
  <c r="H62" i="2"/>
  <c r="P62" i="2" s="1"/>
  <c r="G62" i="2"/>
  <c r="O62" i="2" s="1"/>
  <c r="N62" i="2"/>
  <c r="V57" i="2"/>
  <c r="V56" i="2"/>
  <c r="V55" i="2"/>
  <c r="V54" i="2"/>
  <c r="V53" i="2"/>
  <c r="V52" i="2"/>
  <c r="V51" i="2"/>
  <c r="V49" i="2"/>
  <c r="V48" i="2"/>
  <c r="V45" i="2"/>
  <c r="V44" i="2"/>
  <c r="V41" i="2"/>
  <c r="V40" i="2"/>
  <c r="L37" i="2"/>
  <c r="L63" i="2" s="1"/>
  <c r="T63" i="2" s="1"/>
  <c r="J37" i="2"/>
  <c r="I37" i="2"/>
  <c r="H37" i="2"/>
  <c r="G37" i="2"/>
  <c r="F37" i="2"/>
  <c r="V35" i="2"/>
  <c r="O37" i="2"/>
  <c r="T37" i="2"/>
  <c r="S37" i="2"/>
  <c r="R37" i="2"/>
  <c r="Q37" i="2"/>
  <c r="P37" i="2"/>
  <c r="N37" i="2"/>
  <c r="L31" i="2"/>
  <c r="J31" i="2"/>
  <c r="I31" i="2"/>
  <c r="H31" i="2"/>
  <c r="F31" i="2"/>
  <c r="V28" i="2"/>
  <c r="S31" i="2"/>
  <c r="R31" i="2"/>
  <c r="Q31" i="2"/>
  <c r="O31" i="2"/>
  <c r="N31" i="2"/>
  <c r="R26" i="2"/>
  <c r="M26" i="2"/>
  <c r="L26" i="2"/>
  <c r="J26" i="2"/>
  <c r="I26" i="2"/>
  <c r="H26" i="2"/>
  <c r="G26" i="2"/>
  <c r="F26" i="2"/>
  <c r="T26" i="2"/>
  <c r="P26" i="2"/>
  <c r="U26" i="2"/>
  <c r="T23" i="2"/>
  <c r="S23" i="2"/>
  <c r="S26" i="2" s="1"/>
  <c r="R23" i="2"/>
  <c r="Q23" i="2"/>
  <c r="Q26" i="2" s="1"/>
  <c r="P23" i="2"/>
  <c r="O23" i="2"/>
  <c r="O26" i="2" s="1"/>
  <c r="N23" i="2"/>
  <c r="N26" i="2" s="1"/>
  <c r="T22" i="2"/>
  <c r="S22" i="2"/>
  <c r="P22" i="2"/>
  <c r="O22" i="2"/>
  <c r="V20" i="2"/>
  <c r="R22" i="2"/>
  <c r="N22" i="2"/>
  <c r="S18" i="2"/>
  <c r="R18" i="2"/>
  <c r="O18" i="2"/>
  <c r="M18" i="2"/>
  <c r="L18" i="2"/>
  <c r="K18" i="2"/>
  <c r="J18" i="2"/>
  <c r="I18" i="2"/>
  <c r="H18" i="2"/>
  <c r="G18" i="2"/>
  <c r="F18" i="2"/>
  <c r="U16" i="2"/>
  <c r="U18" i="2" s="1"/>
  <c r="T16" i="2"/>
  <c r="T18" i="2" s="1"/>
  <c r="S16" i="2"/>
  <c r="R16" i="2"/>
  <c r="Q16" i="2"/>
  <c r="Q18" i="2" s="1"/>
  <c r="P16" i="2"/>
  <c r="P18" i="2" s="1"/>
  <c r="O16" i="2"/>
  <c r="N16" i="2"/>
  <c r="V16" i="2" s="1"/>
  <c r="U15" i="2"/>
  <c r="T15" i="2"/>
  <c r="R15" i="2"/>
  <c r="Q15" i="2"/>
  <c r="P15" i="2"/>
  <c r="N15" i="2"/>
  <c r="S15" i="2"/>
  <c r="O15" i="2"/>
  <c r="S13" i="2"/>
  <c r="R13" i="2"/>
  <c r="Q13" i="2"/>
  <c r="O13" i="2"/>
  <c r="N13" i="2"/>
  <c r="T13" i="2"/>
  <c r="P13" i="2"/>
  <c r="U11" i="2"/>
  <c r="T11" i="2"/>
  <c r="Q11" i="2"/>
  <c r="P11" i="2"/>
  <c r="L11" i="2"/>
  <c r="J11" i="2"/>
  <c r="I11" i="2"/>
  <c r="H11" i="2"/>
  <c r="G11" i="2"/>
  <c r="F11" i="2"/>
  <c r="T9" i="2"/>
  <c r="S9" i="2"/>
  <c r="S11" i="2" s="1"/>
  <c r="R9" i="2"/>
  <c r="R11" i="2" s="1"/>
  <c r="Q9" i="2"/>
  <c r="P9" i="2"/>
  <c r="O9" i="2"/>
  <c r="O11" i="2" s="1"/>
  <c r="W39" i="1"/>
  <c r="V39" i="1"/>
  <c r="R39" i="1"/>
  <c r="W38" i="1"/>
  <c r="V38" i="1"/>
  <c r="U38" i="1"/>
  <c r="U39" i="1" s="1"/>
  <c r="T38" i="1"/>
  <c r="T39" i="1" s="1"/>
  <c r="S38" i="1"/>
  <c r="S39" i="1" s="1"/>
  <c r="R38" i="1"/>
  <c r="P38" i="1"/>
  <c r="P39" i="1" s="1"/>
  <c r="O38" i="1"/>
  <c r="O39" i="1" s="1"/>
  <c r="V37" i="1"/>
  <c r="F37" i="1"/>
  <c r="W36" i="1"/>
  <c r="V36" i="1"/>
  <c r="U36" i="1"/>
  <c r="T36" i="1"/>
  <c r="S36" i="1"/>
  <c r="R36" i="1"/>
  <c r="P36" i="1"/>
  <c r="O36" i="1"/>
  <c r="X36" i="1" s="1"/>
  <c r="W35" i="1"/>
  <c r="V35" i="1"/>
  <c r="U35" i="1"/>
  <c r="T35" i="1"/>
  <c r="S35" i="1"/>
  <c r="R35" i="1"/>
  <c r="P35" i="1"/>
  <c r="O35" i="1"/>
  <c r="X35" i="1" s="1"/>
  <c r="W34" i="1"/>
  <c r="V34" i="1"/>
  <c r="U34" i="1"/>
  <c r="T34" i="1"/>
  <c r="S34" i="1"/>
  <c r="R34" i="1"/>
  <c r="P34" i="1"/>
  <c r="O34" i="1"/>
  <c r="X34" i="1" s="1"/>
  <c r="W33" i="1"/>
  <c r="V33" i="1"/>
  <c r="U33" i="1"/>
  <c r="T33" i="1"/>
  <c r="S33" i="1"/>
  <c r="R33" i="1"/>
  <c r="P33" i="1"/>
  <c r="P37" i="1" s="1"/>
  <c r="O33" i="1"/>
  <c r="X32" i="1"/>
  <c r="O32" i="1"/>
  <c r="W31" i="1"/>
  <c r="V31" i="1"/>
  <c r="U31" i="1"/>
  <c r="U37" i="1" s="1"/>
  <c r="T31" i="1"/>
  <c r="T37" i="1" s="1"/>
  <c r="S31" i="1"/>
  <c r="R31" i="1"/>
  <c r="R37" i="1" s="1"/>
  <c r="P31" i="1"/>
  <c r="O31" i="1"/>
  <c r="O37" i="1" s="1"/>
  <c r="W29" i="1"/>
  <c r="V29" i="1"/>
  <c r="U29" i="1"/>
  <c r="T29" i="1"/>
  <c r="S29" i="1"/>
  <c r="R29" i="1"/>
  <c r="Q29" i="1"/>
  <c r="P29" i="1"/>
  <c r="X29" i="1" s="1"/>
  <c r="O29" i="1"/>
  <c r="W28" i="1"/>
  <c r="V28" i="1"/>
  <c r="U28" i="1"/>
  <c r="T28" i="1"/>
  <c r="S28" i="1"/>
  <c r="R28" i="1"/>
  <c r="P28" i="1"/>
  <c r="O28" i="1"/>
  <c r="W27" i="1"/>
  <c r="V27" i="1"/>
  <c r="U27" i="1"/>
  <c r="T27" i="1"/>
  <c r="S27" i="1"/>
  <c r="R27" i="1"/>
  <c r="R30" i="1" s="1"/>
  <c r="P27" i="1"/>
  <c r="O27" i="1"/>
  <c r="X27" i="1" s="1"/>
  <c r="W25" i="1"/>
  <c r="W30" i="1" s="1"/>
  <c r="V25" i="1"/>
  <c r="U25" i="1"/>
  <c r="T25" i="1"/>
  <c r="S25" i="1"/>
  <c r="S30" i="1" s="1"/>
  <c r="R25" i="1"/>
  <c r="P25" i="1"/>
  <c r="O25" i="1"/>
  <c r="U24" i="1"/>
  <c r="R24" i="1"/>
  <c r="P24" i="1"/>
  <c r="F24" i="1"/>
  <c r="W23" i="1"/>
  <c r="W24" i="1" s="1"/>
  <c r="V23" i="1"/>
  <c r="V24" i="1" s="1"/>
  <c r="U23" i="1"/>
  <c r="T23" i="1"/>
  <c r="T24" i="1" s="1"/>
  <c r="S23" i="1"/>
  <c r="S24" i="1" s="1"/>
  <c r="R23" i="1"/>
  <c r="P23" i="1"/>
  <c r="O23" i="1"/>
  <c r="O24" i="1" s="1"/>
  <c r="W22" i="1"/>
  <c r="S22" i="1"/>
  <c r="W21" i="1"/>
  <c r="V21" i="1"/>
  <c r="V22" i="1" s="1"/>
  <c r="U21" i="1"/>
  <c r="U22" i="1" s="1"/>
  <c r="T21" i="1"/>
  <c r="T22" i="1" s="1"/>
  <c r="S21" i="1"/>
  <c r="R21" i="1"/>
  <c r="R22" i="1" s="1"/>
  <c r="P21" i="1"/>
  <c r="P22" i="1" s="1"/>
  <c r="O21" i="1"/>
  <c r="O22" i="1" s="1"/>
  <c r="V30" i="1" l="1"/>
  <c r="V40" i="1" s="1"/>
  <c r="H63" i="2"/>
  <c r="P63" i="2" s="1"/>
  <c r="G63" i="2"/>
  <c r="O63" i="2" s="1"/>
  <c r="J63" i="2"/>
  <c r="R63" i="2" s="1"/>
  <c r="R100" i="2" s="1"/>
  <c r="R125" i="2" s="1"/>
  <c r="I63" i="2"/>
  <c r="Q63" i="2" s="1"/>
  <c r="V62" i="2"/>
  <c r="F63" i="2"/>
  <c r="N63" i="2" s="1"/>
  <c r="N18" i="2"/>
  <c r="V88" i="2"/>
  <c r="V15" i="2"/>
  <c r="V36" i="2"/>
  <c r="V34" i="2"/>
  <c r="U30" i="1"/>
  <c r="U40" i="1" s="1"/>
  <c r="R40" i="1"/>
  <c r="Q30" i="1"/>
  <c r="Q40" i="1" s="1"/>
  <c r="O30" i="1"/>
  <c r="X37" i="1"/>
  <c r="O40" i="1"/>
  <c r="X22" i="1"/>
  <c r="X39" i="1"/>
  <c r="X21" i="1"/>
  <c r="X23" i="1"/>
  <c r="X24" i="1" s="1"/>
  <c r="X31" i="1"/>
  <c r="P30" i="1"/>
  <c r="P40" i="1" s="1"/>
  <c r="X38" i="1"/>
  <c r="V12" i="2"/>
  <c r="V13" i="2"/>
  <c r="V17" i="2"/>
  <c r="V18" i="2" s="1"/>
  <c r="V19" i="2"/>
  <c r="V25" i="2"/>
  <c r="S40" i="1"/>
  <c r="X28" i="1"/>
  <c r="S37" i="1"/>
  <c r="W37" i="1"/>
  <c r="W40" i="1" s="1"/>
  <c r="X33" i="1"/>
  <c r="V14" i="2"/>
  <c r="V21" i="2"/>
  <c r="V26" i="2"/>
  <c r="V69" i="2"/>
  <c r="V33" i="2"/>
  <c r="V67" i="2"/>
  <c r="T30" i="1"/>
  <c r="T40" i="1" s="1"/>
  <c r="X25" i="1"/>
  <c r="V9" i="2"/>
  <c r="Q22" i="2"/>
  <c r="N82" i="2"/>
  <c r="V80" i="2"/>
  <c r="V87" i="2"/>
  <c r="V89" i="2"/>
  <c r="N99" i="2"/>
  <c r="V99" i="2" s="1"/>
  <c r="V116" i="2"/>
  <c r="N11" i="2"/>
  <c r="V23" i="2"/>
  <c r="P31" i="2"/>
  <c r="P100" i="2" s="1"/>
  <c r="P125" i="2" s="1"/>
  <c r="T31" i="2"/>
  <c r="T100" i="2" s="1"/>
  <c r="T125" i="2" s="1"/>
  <c r="V30" i="2"/>
  <c r="V39" i="2"/>
  <c r="V43" i="2"/>
  <c r="V47" i="2"/>
  <c r="V66" i="2"/>
  <c r="V72" i="2"/>
  <c r="O82" i="2"/>
  <c r="S82" i="2"/>
  <c r="S100" i="2" s="1"/>
  <c r="S125" i="2" s="1"/>
  <c r="V81" i="2"/>
  <c r="Q85" i="2"/>
  <c r="V94" i="2"/>
  <c r="V98" i="2"/>
  <c r="O117" i="2"/>
  <c r="V114" i="2"/>
  <c r="P122" i="2"/>
  <c r="T122" i="2"/>
  <c r="V121" i="2"/>
  <c r="V124" i="2"/>
  <c r="V123" i="2"/>
  <c r="V24" i="2"/>
  <c r="V29" i="2"/>
  <c r="V42" i="2"/>
  <c r="V46" i="2"/>
  <c r="V50" i="2"/>
  <c r="V58" i="2"/>
  <c r="V59" i="2"/>
  <c r="N65" i="2"/>
  <c r="V65" i="2" s="1"/>
  <c r="V64" i="2"/>
  <c r="V68" i="2"/>
  <c r="V70" i="2"/>
  <c r="V93" i="2"/>
  <c r="V97" i="2"/>
  <c r="N112" i="2"/>
  <c r="V112" i="2" s="1"/>
  <c r="V102" i="2"/>
  <c r="R112" i="2"/>
  <c r="V106" i="2"/>
  <c r="V113" i="2"/>
  <c r="N117" i="2"/>
  <c r="V120" i="2"/>
  <c r="U22" i="2"/>
  <c r="V38" i="2"/>
  <c r="V78" i="2"/>
  <c r="V79" i="2" s="1"/>
  <c r="Q82" i="2"/>
  <c r="U82" i="2"/>
  <c r="V27" i="2"/>
  <c r="N79" i="2"/>
  <c r="N122" i="2"/>
  <c r="V122" i="2" s="1"/>
  <c r="V127" i="2"/>
  <c r="V22" i="2" l="1"/>
  <c r="V37" i="2"/>
  <c r="O100" i="2"/>
  <c r="O125" i="2" s="1"/>
  <c r="V63" i="2"/>
  <c r="Q100" i="2"/>
  <c r="Q125" i="2" s="1"/>
  <c r="V85" i="2"/>
  <c r="X40" i="1"/>
  <c r="V117" i="2"/>
  <c r="V71" i="2"/>
  <c r="N100" i="2"/>
  <c r="V11" i="2"/>
  <c r="U71" i="2"/>
  <c r="X30" i="1"/>
  <c r="V31" i="2"/>
  <c r="V82" i="2"/>
  <c r="N125" i="2" l="1"/>
  <c r="V73" i="2"/>
  <c r="U75" i="2"/>
  <c r="U100" i="2" s="1"/>
  <c r="U125" i="2" s="1"/>
  <c r="V74" i="2"/>
  <c r="V75" i="2" l="1"/>
  <c r="V100" i="2"/>
  <c r="V125" i="2"/>
</calcChain>
</file>

<file path=xl/comments1.xml><?xml version="1.0" encoding="utf-8"?>
<comments xmlns="http://schemas.openxmlformats.org/spreadsheetml/2006/main">
  <authors>
    <author>tc={001D0020-008B-4AD4-8030-004F000E00C6}</author>
  </authors>
  <commentList>
    <comment ref="F125"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<sst xmlns="http://schemas.openxmlformats.org/spreadsheetml/2006/main" count="865" uniqueCount="407">
  <si>
    <t>DIRECTIA DE ASISTENTA SOCIALA BRASOV</t>
  </si>
  <si>
    <t>STR.PANSELELOR NR. 23</t>
  </si>
  <si>
    <t xml:space="preserve">                               Ordonator de credite</t>
  </si>
  <si>
    <t xml:space="preserve">CIF 14206842 </t>
  </si>
  <si>
    <t xml:space="preserve">                                      DIRECTOR GENERAL</t>
  </si>
  <si>
    <t xml:space="preserve">              </t>
  </si>
  <si>
    <t xml:space="preserve">                                  MARIANA TOPOLICEANU</t>
  </si>
  <si>
    <t>PROGRAMUL ANUAL AL ACHIZIŢIILOR PUBLICE  PE ANUL 2023</t>
  </si>
  <si>
    <t xml:space="preserve">Nr. înreg.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</si>
  <si>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</si>
  <si>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</si>
  <si>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</si>
  <si>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</si>
  <si>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</si>
  <si>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</si>
  <si>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</si>
  <si>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</si>
  <si>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</si>
  <si>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</si>
  <si>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</si>
  <si>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</si>
  <si>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</si>
  <si>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</si>
  <si>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</si>
  <si>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</si>
  <si>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</si>
  <si>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</si>
  <si>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</si>
  <si>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</si>
  <si>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</si>
  <si>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</si>
  <si>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</si>
  <si>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</si>
  <si>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</si>
  <si>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</si>
  <si>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</si>
  <si>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</si>
  <si>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</si>
  <si>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</si>
  <si>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</si>
  <si>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</si>
  <si>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</si>
  <si>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</si>
  <si>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</si>
  <si>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</si>
  <si>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</si>
  <si>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</si>
  <si>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</si>
  <si>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</si>
  <si>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</si>
  <si>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</si>
  <si>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</si>
  <si>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</si>
  <si>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</si>
  <si>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</si>
  <si>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</si>
  <si>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</si>
  <si>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</si>
  <si>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</si>
  <si>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</si>
  <si>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</si>
  <si>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</si>
  <si>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MARTIE  2023</t>
  </si>
  <si>
    <t>IUNIE  2023</t>
  </si>
  <si>
    <t>ONLINE</t>
  </si>
  <si>
    <t>Nicolae Mereț</t>
  </si>
  <si>
    <t xml:space="preserve">TOTAL RD.20.03.01 </t>
  </si>
  <si>
    <t>57.02.02</t>
  </si>
  <si>
    <t>PRIMUL GHIOZDAN  Contract de furnizare</t>
  </si>
  <si>
    <t>39162110-9</t>
  </si>
  <si>
    <t>BUGETUL  LOCAL</t>
  </si>
  <si>
    <t>PROCEDURĂ SIMPLIFICATĂ</t>
  </si>
  <si>
    <t>APRILIE 2023</t>
  </si>
  <si>
    <t>MAI  2023</t>
  </si>
  <si>
    <t>Claudia Chilea</t>
  </si>
  <si>
    <t xml:space="preserve">TOTAL RD.57.02.02  </t>
  </si>
  <si>
    <t>20.30.30</t>
  </si>
  <si>
    <t>Servicii de consiliere victime ale violenței domestice               Contract de servicii</t>
  </si>
  <si>
    <t xml:space="preserve">85320000-8 </t>
  </si>
  <si>
    <t>BUGETUL       LOCAL</t>
  </si>
  <si>
    <t>MARTIE 2023</t>
  </si>
  <si>
    <t>PRIMĂRIA BRAȘOV</t>
  </si>
  <si>
    <t>85000000-9</t>
  </si>
  <si>
    <t>PROCEDURĂ  PROPRIE</t>
  </si>
  <si>
    <t>FEBR 2023</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</si>
  <si>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</si>
  <si>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</si>
  <si>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</si>
  <si>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</si>
  <si>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</si>
  <si>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</si>
  <si>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</si>
  <si>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</si>
  <si>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</si>
  <si>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</si>
  <si>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</si>
  <si>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Actualizare Arhitectură fază PT și Documentație Economică  Centrul de Asistență Comunitară str. Dobrogea nr.58        Contract de servicii</t>
  </si>
  <si>
    <t>71319000-7</t>
  </si>
  <si>
    <t>CONTRACT ATRIBUIT ÎN 2020</t>
  </si>
  <si>
    <t>Lucrări de construcții și instalații aferente organizării de șantier str. Dobrogea nr.58    Contract de lucrări</t>
  </si>
  <si>
    <t>Cheltuieli conexe organizării de șantier Centrul de Asistență Comunitară str.Dobrogea nr.58</t>
  </si>
  <si>
    <t>Proiect tehnic și detalii de execuție Cantina socială str.Panselelor nr.23 Contract de servicii</t>
  </si>
  <si>
    <t>IAN 2023</t>
  </si>
  <si>
    <t>Reabilitare grup 2 containere - 8 module str. Carierei nr.139 A Contract de lucrări</t>
  </si>
  <si>
    <t>45453000-7</t>
  </si>
  <si>
    <t xml:space="preserve">TOTAL RD 71.01.01  </t>
  </si>
  <si>
    <t>20.01.08</t>
  </si>
  <si>
    <t>Teleasistență       Contract de servicii</t>
  </si>
  <si>
    <t>98000000-3</t>
  </si>
  <si>
    <t>TOTAL 20.01.08</t>
  </si>
  <si>
    <t>TOTAL GENERAL</t>
  </si>
  <si>
    <t xml:space="preserve">          Avizat</t>
  </si>
  <si>
    <t>Vizat</t>
  </si>
  <si>
    <t>Elaborat</t>
  </si>
  <si>
    <t xml:space="preserve">                        Director General Adjunct </t>
  </si>
  <si>
    <t>Șef Serviciu Contabilitate, Financiar, Buget</t>
  </si>
  <si>
    <t xml:space="preserve">                Șef Birou Achiziții Publice, Aprovizionare</t>
  </si>
  <si>
    <t xml:space="preserve">                Luana - Mădălina Crăciun</t>
  </si>
  <si>
    <t>Ana Șandru</t>
  </si>
  <si>
    <t xml:space="preserve">  Roxana Puchianu</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</si>
  <si>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</si>
  <si>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</si>
  <si>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</si>
  <si>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</si>
  <si>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</si>
  <si>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</si>
  <si>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</si>
  <si>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</si>
  <si>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</si>
  <si>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</si>
  <si>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</si>
  <si>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</si>
  <si>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CENTRUL DE ZI               SF. NICOLAE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</si>
  <si>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</si>
  <si>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</si>
  <si>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</si>
  <si>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</si>
  <si>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</si>
  <si>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</si>
  <si>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</si>
  <si>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</si>
  <si>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</si>
  <si>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OCT 2023</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</si>
  <si>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</si>
  <si>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</si>
  <si>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</si>
  <si>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</si>
  <si>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</si>
  <si>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</si>
  <si>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</si>
  <si>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</si>
  <si>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</si>
  <si>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</si>
  <si>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</si>
  <si>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 xml:space="preserve">  APA, TVA 9% CANALIZARE  </t>
  </si>
  <si>
    <t>41110000-3</t>
  </si>
  <si>
    <t>SALUBRITATE – transport, colectare deșeu menajer, etc., desfundat, colectat, transport deșeu din canalizări, colectare selectivă</t>
  </si>
  <si>
    <t>90511000-2 90470000-2</t>
  </si>
  <si>
    <t>APRILIE    2023</t>
  </si>
  <si>
    <t>TOTAL  20.01.04</t>
  </si>
  <si>
    <t>20.01.05</t>
  </si>
  <si>
    <t>Bonuri carburanți</t>
  </si>
  <si>
    <t>09134200-9 09132000-3</t>
  </si>
  <si>
    <t>MAI 2023</t>
  </si>
  <si>
    <t>IUNIE 2023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</si>
  <si>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</si>
  <si>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</si>
  <si>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</si>
  <si>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</si>
  <si>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</si>
  <si>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</si>
  <si>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</si>
  <si>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</si>
  <si>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</si>
  <si>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</si>
  <si>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</si>
  <si>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</si>
  <si>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</si>
  <si>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</si>
  <si>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</si>
  <si>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</si>
  <si>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</si>
  <si>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</si>
  <si>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</si>
  <si>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</si>
  <si>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</si>
  <si>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</si>
  <si>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</si>
  <si>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</si>
  <si>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</si>
  <si>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 xml:space="preserve">Mănuși menaj, ochelari de protecție, mănuși rezistente la uzură </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</si>
  <si>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</si>
  <si>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</si>
  <si>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</si>
  <si>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</si>
  <si>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</si>
  <si>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SEPT 2023</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</si>
  <si>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</si>
  <si>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</si>
  <si>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</si>
  <si>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NOI  2023</t>
  </si>
  <si>
    <t xml:space="preserve">TOTAL 1 </t>
  </si>
  <si>
    <t>20</t>
  </si>
  <si>
    <t>Servicii privind publicarea de anunțuri, anunţuri MO, ziar, etc</t>
  </si>
  <si>
    <t>79341000-7</t>
  </si>
  <si>
    <t>NOI 2023</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</si>
  <si>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</si>
  <si>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</si>
  <si>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</si>
  <si>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</si>
  <si>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</si>
  <si>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</si>
  <si>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MARTIE   2023</t>
  </si>
  <si>
    <t>23</t>
  </si>
  <si>
    <t>Servicii administrare reţele și servicii informatice, servicii administrare, mentenanță, acces program CID DAS, materiale aferente, etc.</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</si>
  <si>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</si>
  <si>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</si>
  <si>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</si>
  <si>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</si>
  <si>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</si>
  <si>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Asist şi modif programe de salarii, upgrade, transferări date și alte programe, CID, contab., upgrade, transfer date și alte programe SICO - FOREXEBUG</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</si>
  <si>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</si>
  <si>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</si>
  <si>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</si>
  <si>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</si>
  <si>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</si>
  <si>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</si>
  <si>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</si>
  <si>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</si>
  <si>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</si>
  <si>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</si>
  <si>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</si>
  <si>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Servicii de verificare, monitorizare lift, reparații, materiale specifice întreținere</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</si>
  <si>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</si>
  <si>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</si>
  <si>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</si>
  <si>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</si>
  <si>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</si>
  <si>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</si>
  <si>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</si>
  <si>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</si>
  <si>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</si>
  <si>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</si>
  <si>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</si>
  <si>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</si>
  <si>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</si>
  <si>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</si>
  <si>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</si>
  <si>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</si>
  <si>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</si>
  <si>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</si>
  <si>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</si>
  <si>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</si>
  <si>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</si>
  <si>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</si>
  <si>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IULIE 2023</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</si>
  <si>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</si>
  <si>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</si>
  <si>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</si>
  <si>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</si>
  <si>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</si>
  <si>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</si>
  <si>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</si>
  <si>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</si>
  <si>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</si>
  <si>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</si>
  <si>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</si>
  <si>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</si>
  <si>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</si>
  <si>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</si>
  <si>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</si>
  <si>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</si>
  <si>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</si>
  <si>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</si>
  <si>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</si>
  <si>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</si>
  <si>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</si>
  <si>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</si>
  <si>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</si>
  <si>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Rolă cearceaf de unică folosință, prosop hârtie pliat, mănuși examinare sterile, prosop de hârtie rolă, vată, comprese sterile, feși, seringi, feși elastice, alte consumabile, materiale sanitare, alcool sanitar, mentolat, rivanol, etc</t>
  </si>
  <si>
    <t xml:space="preserve">33770000-8 33141420-0 33140000-3 </t>
  </si>
  <si>
    <t>Materiale stomatologice</t>
  </si>
  <si>
    <t>33131000-7 33141800-8</t>
  </si>
  <si>
    <t>Echipamente de protecție de unică folosință:bonete, botoșei, halate de unică folosință, combinezoane, halate manuși latex/nitril</t>
  </si>
  <si>
    <t>18143000-3</t>
  </si>
  <si>
    <t>TOTAL 20.04.02</t>
  </si>
  <si>
    <t>20.04.04</t>
  </si>
  <si>
    <t>Dezinfectanţi SAMUI</t>
  </si>
  <si>
    <t>24455000-8 33741300-9</t>
  </si>
  <si>
    <t xml:space="preserve">Dezinfectanţi pardoseli, suprafețe mobilier, mâini </t>
  </si>
  <si>
    <t>Dezinfectanți aparatură medicală, instrumentar medical</t>
  </si>
  <si>
    <t>TOTAL  20.04.04</t>
  </si>
  <si>
    <t>20.05.01</t>
  </si>
  <si>
    <t>Uniforme și echipament</t>
  </si>
  <si>
    <t>18100000-0</t>
  </si>
  <si>
    <t>TOTAL 20.05.01</t>
  </si>
  <si>
    <t>20.05.03</t>
  </si>
  <si>
    <t>Lenjerii, accesorii pat</t>
  </si>
  <si>
    <t>39512000-4</t>
  </si>
  <si>
    <t>TOTAL 20.05.03</t>
  </si>
  <si>
    <t>20.05.30</t>
  </si>
  <si>
    <t>Alte obiecte inventar DAS (calculatoare, imprimante, mobilier, TV, etc)</t>
  </si>
  <si>
    <t>30141200-1 30232110-8 33192100-3 33192000-2 32324000-0</t>
  </si>
  <si>
    <t>Alte obiecte inventar SAMUI</t>
  </si>
  <si>
    <t>33192000-2</t>
  </si>
  <si>
    <t>TOTAL RD.20.05.30</t>
  </si>
  <si>
    <t>DEPLASĂRI</t>
  </si>
  <si>
    <t>20.06.01</t>
  </si>
  <si>
    <t>DEPLASĂRI INTERNE</t>
  </si>
  <si>
    <t>60130000-8 60210000-3</t>
  </si>
  <si>
    <t>DEC 2023</t>
  </si>
  <si>
    <t>TOTAL 20.06.01</t>
  </si>
  <si>
    <t>Cărți, publicații (TVA 5%)</t>
  </si>
  <si>
    <t xml:space="preserve">22110000-4 </t>
  </si>
  <si>
    <t>20.13</t>
  </si>
  <si>
    <t xml:space="preserve">PREGĂTIRE PROFESIONALĂ </t>
  </si>
  <si>
    <t>80570000-0</t>
  </si>
  <si>
    <t>20.14</t>
  </si>
  <si>
    <t xml:space="preserve">PRESTAȚII  MEDICALE </t>
  </si>
  <si>
    <t>85140000-2</t>
  </si>
  <si>
    <t>APRILIE  2023</t>
  </si>
  <si>
    <t>Măsurători câmp electromagnetic</t>
  </si>
  <si>
    <t>71600000-4</t>
  </si>
  <si>
    <t xml:space="preserve">ALTE SERVICII           20.30.30 </t>
  </si>
  <si>
    <t>Servicii de super-vizare externă</t>
  </si>
  <si>
    <t>Servicii juridice</t>
  </si>
  <si>
    <t>79100000-5</t>
  </si>
  <si>
    <t>Servicii notariale</t>
  </si>
  <si>
    <t>72260000-5</t>
  </si>
  <si>
    <t>FEB 2023</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</si>
  <si>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</si>
  <si>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</si>
  <si>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</si>
  <si>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</si>
  <si>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</si>
  <si>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</si>
  <si>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</si>
  <si>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</si>
  <si>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</si>
  <si>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</si>
  <si>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</si>
  <si>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</si>
  <si>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Dirigenție de șantier Centrul de Asistenta Comunitara str.Dobrogea nr.58</t>
  </si>
  <si>
    <t>71312500-6</t>
  </si>
  <si>
    <t>BUGET   LOCAL</t>
  </si>
  <si>
    <t>Actualizare Audit Energetic Centrul de Asistenta Comunitara str.Dobrogea nr.58</t>
  </si>
  <si>
    <t>71314300-5</t>
  </si>
  <si>
    <t>Verificare PT actualizat și Documentație Economică Centrul de Asistenta Comunitara str.Dobrogea nr.58</t>
  </si>
  <si>
    <t>71356100-9</t>
  </si>
  <si>
    <t>Utilaje, echipamente tehnologice și funcționale Centrul de Asistență Comunitară str.Dobrogea nr.58</t>
  </si>
  <si>
    <t>39000000-2</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</si>
  <si>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</si>
  <si>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</si>
  <si>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</si>
  <si>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</si>
  <si>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Proiect tehnic str. Zizinului nr.126C Bloc de locuințe sociale</t>
  </si>
  <si>
    <t>Actualizare DALI  str. Zizinului nr.126C Bloc de locuințe sociale</t>
  </si>
  <si>
    <t>Contract atribuit 2022</t>
  </si>
  <si>
    <t>DALI -  reabilitare centru de servicii sociale str.Gloriei nr.13 (fost PT 3)</t>
  </si>
  <si>
    <t>TOTAL 71.01.01</t>
  </si>
  <si>
    <t>71.01.02</t>
  </si>
  <si>
    <t>Boiler apă caldă două serpentine, 3000 l</t>
  </si>
  <si>
    <t>44621200-1 45331110-0</t>
  </si>
  <si>
    <t>Instalație filtroventilație pt adăposturi de protecție civilă</t>
  </si>
  <si>
    <t>45331210-1</t>
  </si>
  <si>
    <t>Unit dentar - 1 buc</t>
  </si>
  <si>
    <t>33192410-9</t>
  </si>
  <si>
    <t>Terminal repertor și de comandă</t>
  </si>
  <si>
    <t>TOTAL 71.01.02</t>
  </si>
  <si>
    <t>IMOBILIZĂRI NECORPORALE</t>
  </si>
  <si>
    <t>71.01.30</t>
  </si>
  <si>
    <t>Licență antivirus 3 ani pentru 200 useri</t>
  </si>
  <si>
    <t>48760000-3</t>
  </si>
  <si>
    <t>Licențe office, sistem de operare</t>
  </si>
  <si>
    <t>48620000-0</t>
  </si>
  <si>
    <t>Program administrare cheltuieli conform consumurilor lunare în baza criteriilor de repartizare (suprafață utilă, cotă parte indiviză, nr.persoane)</t>
  </si>
  <si>
    <t>48443000-5</t>
  </si>
  <si>
    <t>TOTAL 71.01.30</t>
  </si>
  <si>
    <t>Produse, Servicii de la Unități Protejate</t>
  </si>
  <si>
    <t>33711990-6 33761000-2</t>
  </si>
  <si>
    <t>Total 59.40</t>
  </si>
  <si>
    <t>CAP.66</t>
  </si>
  <si>
    <t>Medicamente  -  9% TVA</t>
  </si>
  <si>
    <t>BUGET MINIS-TERUL SĂNĂ-TĂȚII</t>
  </si>
  <si>
    <t xml:space="preserve">Materiale sanitare </t>
  </si>
  <si>
    <t>33140000-4</t>
  </si>
  <si>
    <t>TOTAL RD 20-MS</t>
  </si>
  <si>
    <t xml:space="preserve">      Avizat</t>
  </si>
  <si>
    <t xml:space="preserve">                    Director General Adjunct</t>
  </si>
  <si>
    <t xml:space="preserve">   Șef Serviciu Contabilitate, Financiar, Buget</t>
  </si>
  <si>
    <t>Șef Birou Achiziții Publice,Aprovizionare</t>
  </si>
  <si>
    <t xml:space="preserve">            Luana - Mădălina Crăciun</t>
  </si>
  <si>
    <t>Roxana Puchianu</t>
  </si>
  <si>
    <t>Servicii personal specializat  medic nutriționist/dietetician (întocmire meniuri cu rețetare și calcul caloric) Contract de servicii</t>
  </si>
  <si>
    <t>31224500-7</t>
  </si>
  <si>
    <t xml:space="preserve">     Elaborat</t>
  </si>
  <si>
    <t>AUGUST  2023</t>
  </si>
  <si>
    <t>41.1</t>
  </si>
  <si>
    <t>41.2</t>
  </si>
  <si>
    <t>Tichete sociale pe suport electronic</t>
  </si>
  <si>
    <t xml:space="preserve">Servicii arhivare </t>
  </si>
  <si>
    <t>79995100-6 </t>
  </si>
  <si>
    <t>30160000-8</t>
  </si>
  <si>
    <t>IULIE  2023</t>
  </si>
  <si>
    <t>AUGUST 2023</t>
  </si>
  <si>
    <t>/20.07.2023</t>
  </si>
  <si>
    <t>81312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</si>
</sst>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2"/>
      <name val="Times New Roman"/>
      <family val="1"/>
      <charset val="238"/>
    </font>
    <font>
      <b/>
      <sz val="10"/>
      <color indexed="2"/>
      <name val="Times New Roman"/>
      <family val="1"/>
      <charset val="238"/>
    </font>
    <font>
      <b/>
      <sz val="11"/>
      <color indexed="64"/>
      <name val="Times New Roman"/>
      <family val="1"/>
      <charset val="238"/>
    </font>
    <font>
      <b/>
      <sz val="12"/>
      <name val="Times New Roman"/>
      <family val="1"/>
      <charset val="238"/>
    </font>
    <font>
      <b/>
      <sz val="12"/>
      <color indexed="64"/>
      <name val="Times New Roman"/>
      <family val="1"/>
      <charset val="238"/>
    </font>
    <font>
      <b/>
      <sz val="11"/>
      <name val="Times New Roman"/>
      <family val="1"/>
      <charset val="238"/>
    </font>
    <font>
      <sz val="10"/>
      <color theme="1"/>
      <name val="Arial"/>
      <family val="2"/>
      <charset val="238"/>
    </font>
  </fonts>
  <fills count="3">
    <fill>
      <patternFill patternType="none"/>
    </fill>
    <fill>
      <patternFill patternType="gray125"/>
    </fill>
    <fill>
      <patternFill patternType="solid">
        <fgColor indexed="65"/>
        <bgColor indexed="26"/>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bottom style="thin">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29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26" xfId="0" applyFont="1" applyBorder="1" applyAlignment="1">
      <alignment horizontal="center"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7" fillId="0" borderId="26" xfId="0" applyFont="1" applyBorder="1" applyAlignment="1">
      <alignment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4" xfId="0" applyNumberFormat="1" applyFont="1" applyBorder="1" applyAlignment="1">
      <alignment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0" xfId="0" applyFont="1" applyAlignment="1">
      <alignment vertical="center" wrapText="1"/>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18" fillId="0" borderId="44" xfId="0" applyFont="1" applyBorder="1" applyAlignment="1">
      <alignment vertical="center"/>
    </xf>
    <xf numFmtId="0" fontId="8" fillId="0" borderId="7" xfId="0" applyFont="1" applyBorder="1" applyAlignment="1">
      <alignment horizontal="center" vertical="center"/>
    </xf>
    <xf numFmtId="0" fontId="6" fillId="0" borderId="3" xfId="0" applyFont="1" applyBorder="1" applyAlignment="1">
      <alignment vertical="center" wrapText="1"/>
    </xf>
    <xf numFmtId="0" fontId="18" fillId="0" borderId="18" xfId="0" applyFont="1" applyBorder="1" applyAlignment="1">
      <alignment vertical="center"/>
    </xf>
    <xf numFmtId="0" fontId="13" fillId="0" borderId="45"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1" fillId="0" borderId="4" xfId="0" applyNumberFormat="1" applyFont="1" applyBorder="1" applyAlignment="1">
      <alignment horizontal="center" vertical="center"/>
    </xf>
    <xf numFmtId="49" fontId="17" fillId="0" borderId="18" xfId="0" applyNumberFormat="1" applyFont="1" applyBorder="1" applyAlignment="1">
      <alignment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0" fontId="22" fillId="0" borderId="26" xfId="0" applyFont="1" applyBorder="1" applyAlignment="1">
      <alignment vertical="center" wrapText="1"/>
    </xf>
    <xf numFmtId="0" fontId="22" fillId="0" borderId="4" xfId="0" applyFont="1" applyBorder="1" applyAlignment="1">
      <alignment horizontal="center" vertical="center" wrapText="1"/>
    </xf>
    <xf numFmtId="2" fontId="23" fillId="0" borderId="4" xfId="0" applyNumberFormat="1" applyFont="1" applyBorder="1" applyAlignment="1">
      <alignment horizontal="center" vertical="center"/>
    </xf>
    <xf numFmtId="0" fontId="24" fillId="0" borderId="0" xfId="0" applyFont="1" applyAlignment="1">
      <alignment horizontal="left" vertical="center"/>
    </xf>
    <xf numFmtId="0" fontId="23" fillId="0" borderId="4"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xf>
    <xf numFmtId="0" fontId="24" fillId="0" borderId="4" xfId="0" applyFont="1" applyBorder="1" applyAlignment="1">
      <alignment vertical="top" wrapText="1"/>
    </xf>
    <xf numFmtId="0" fontId="24" fillId="0" borderId="4" xfId="0" applyFont="1" applyBorder="1" applyAlignment="1">
      <alignment vertical="center" wrapText="1"/>
    </xf>
    <xf numFmtId="0" fontId="25" fillId="0" borderId="0" xfId="0" applyFont="1" applyAlignment="1">
      <alignment vertical="center"/>
    </xf>
    <xf numFmtId="0" fontId="25" fillId="0" borderId="4" xfId="0" applyFont="1" applyBorder="1" applyAlignment="1">
      <alignment vertical="center"/>
    </xf>
    <xf numFmtId="2" fontId="24" fillId="0" borderId="26"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6" fillId="0" borderId="0" xfId="0" applyNumberFormat="1"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14" fillId="0" borderId="0" xfId="0" applyFont="1"/>
    <xf numFmtId="0" fontId="6" fillId="0" borderId="0" xfId="0" applyFont="1" applyAlignment="1">
      <alignment horizontal="center" vertical="center" wrapText="1"/>
    </xf>
    <xf numFmtId="0" fontId="8" fillId="0" borderId="0" xfId="0" applyFont="1"/>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08"/>
  <sheetViews>
    <sheetView tabSelected="1" zoomScale="84" workbookViewId="0">
      <selection activeCell="O18" sqref="O18"/>
    </sheetView>
  </sheetViews>
  <sheetFormatPr defaultRowHeight="15" customHeight="1" x14ac:dyDescent="0.2"/>
  <cols>
    <col min="1" max="1" width="5.7109375" style="1" customWidth="1"/>
    <col min="2" max="2" width="10.5703125" style="1" customWidth="1"/>
    <col min="3" max="3" width="6.42578125"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9" width="19" style="2" customWidth="1"/>
    <col min="20" max="22" width="19.28515625" style="2" customWidth="1"/>
    <col min="23" max="23" width="19" style="2" customWidth="1"/>
    <col min="24" max="24" width="18.28515625" style="7" customWidth="1"/>
    <col min="25" max="25" width="11.85546875" style="7" customWidth="1"/>
    <col min="26" max="26" width="14.1406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12" customHeight="1" x14ac:dyDescent="0.2">
      <c r="F1" s="6"/>
      <c r="N1" s="7"/>
    </row>
    <row r="2" spans="1:32" ht="7.5" customHeight="1" x14ac:dyDescent="0.2">
      <c r="F2" s="6"/>
      <c r="N2" s="7"/>
    </row>
    <row r="3" spans="1:32" ht="8.25" customHeight="1" x14ac:dyDescent="0.2">
      <c r="F3" s="6"/>
      <c r="N3" s="7"/>
    </row>
    <row r="4" spans="1:32" ht="18.75" x14ac:dyDescent="0.2">
      <c r="A4" s="9"/>
      <c r="B4" s="9"/>
      <c r="C4" s="10"/>
      <c r="D4" s="11"/>
      <c r="E4" s="12"/>
      <c r="F4" s="6"/>
      <c r="N4" s="7"/>
    </row>
    <row r="5" spans="1:32" ht="15" customHeight="1" x14ac:dyDescent="0.2">
      <c r="A5" s="10"/>
      <c r="B5" s="230" t="s">
        <v>0</v>
      </c>
      <c r="C5" s="230"/>
      <c r="D5" s="230"/>
      <c r="E5" s="230"/>
      <c r="F5" s="230"/>
      <c r="G5" s="230"/>
      <c r="H5" s="230"/>
      <c r="I5" s="230"/>
      <c r="J5" s="230"/>
      <c r="K5" s="230"/>
      <c r="L5" s="230"/>
      <c r="M5" s="230"/>
      <c r="N5" s="230"/>
      <c r="O5" s="230"/>
      <c r="P5" s="13"/>
      <c r="Q5" s="13"/>
      <c r="W5" s="231"/>
      <c r="X5" s="231"/>
      <c r="Y5" s="231"/>
      <c r="Z5" s="10"/>
      <c r="AA5" s="14"/>
      <c r="AB5" s="14"/>
      <c r="AC5" s="14"/>
      <c r="AD5" s="14"/>
      <c r="AE5" s="14"/>
      <c r="AF5" s="14"/>
    </row>
    <row r="6" spans="1:32" ht="15" customHeight="1" x14ac:dyDescent="0.2">
      <c r="A6" s="10"/>
      <c r="B6" s="230" t="s">
        <v>1</v>
      </c>
      <c r="C6" s="230"/>
      <c r="D6" s="230"/>
      <c r="E6" s="230"/>
      <c r="F6" s="15"/>
      <c r="G6" s="15"/>
      <c r="H6" s="15"/>
      <c r="I6" s="16"/>
      <c r="J6" s="16"/>
      <c r="K6" s="2"/>
      <c r="L6" s="2"/>
      <c r="M6" s="2"/>
      <c r="N6" s="16"/>
      <c r="O6" s="16"/>
      <c r="P6" s="16"/>
      <c r="Q6" s="16"/>
      <c r="W6" s="231"/>
      <c r="X6" s="231"/>
      <c r="Y6" s="231"/>
      <c r="Z6" s="14"/>
      <c r="AA6" s="231" t="s">
        <v>2</v>
      </c>
      <c r="AB6" s="231"/>
      <c r="AC6" s="231"/>
      <c r="AD6" s="231"/>
      <c r="AE6" s="14"/>
      <c r="AF6" s="14"/>
    </row>
    <row r="7" spans="1:32" ht="18" customHeight="1" x14ac:dyDescent="0.2">
      <c r="A7" s="10"/>
      <c r="B7" s="230" t="s">
        <v>3</v>
      </c>
      <c r="C7" s="230"/>
      <c r="D7" s="230"/>
      <c r="E7" s="230"/>
      <c r="F7" s="4"/>
      <c r="G7" s="4"/>
      <c r="H7" s="4"/>
      <c r="I7" s="16"/>
      <c r="J7" s="16"/>
      <c r="K7" s="2"/>
      <c r="L7" s="2"/>
      <c r="M7" s="2"/>
      <c r="N7" s="16"/>
      <c r="O7" s="16"/>
      <c r="P7" s="16"/>
      <c r="Q7" s="16"/>
      <c r="W7" s="14"/>
      <c r="X7" s="14"/>
      <c r="Y7" s="14"/>
      <c r="Z7" s="232" t="s">
        <v>4</v>
      </c>
      <c r="AA7" s="232"/>
      <c r="AB7" s="232"/>
      <c r="AC7" s="232"/>
      <c r="AD7" s="232"/>
      <c r="AE7" s="14"/>
      <c r="AF7" s="14"/>
    </row>
    <row r="8" spans="1:32" ht="18.75" x14ac:dyDescent="0.2">
      <c r="A8" s="10"/>
      <c r="B8" s="10"/>
      <c r="C8" s="10"/>
      <c r="D8" s="12"/>
      <c r="E8" s="12"/>
      <c r="F8" s="4"/>
      <c r="G8" s="4"/>
      <c r="H8" s="4"/>
      <c r="I8" s="16"/>
      <c r="J8" s="16"/>
      <c r="K8" s="2"/>
      <c r="L8" s="2"/>
      <c r="M8" s="2"/>
      <c r="N8" s="16"/>
      <c r="O8" s="16"/>
      <c r="P8" s="16"/>
      <c r="Q8" s="16"/>
      <c r="W8" s="14" t="s">
        <v>5</v>
      </c>
      <c r="X8" s="14"/>
      <c r="Y8" s="14"/>
      <c r="Z8" s="231" t="s">
        <v>6</v>
      </c>
      <c r="AA8" s="231"/>
      <c r="AB8" s="231"/>
      <c r="AC8" s="231"/>
      <c r="AD8" s="231"/>
      <c r="AE8" s="231"/>
      <c r="AF8" s="14"/>
    </row>
    <row r="9" spans="1:32" ht="18.75" x14ac:dyDescent="0.2">
      <c r="A9" s="2"/>
      <c r="B9" s="2"/>
      <c r="D9" s="4"/>
      <c r="E9" s="17"/>
      <c r="F9" s="4"/>
      <c r="G9" s="4"/>
      <c r="H9" s="4"/>
      <c r="I9" s="16"/>
      <c r="J9" s="16"/>
      <c r="K9" s="2"/>
      <c r="L9" s="2"/>
      <c r="M9" s="2"/>
      <c r="N9" s="16"/>
      <c r="O9" s="16"/>
      <c r="P9" s="16"/>
      <c r="Q9" s="16"/>
      <c r="W9" s="10"/>
      <c r="X9" s="18"/>
      <c r="Y9" s="18"/>
      <c r="Z9" s="18"/>
      <c r="AA9" s="14"/>
      <c r="AB9" s="14"/>
      <c r="AC9" s="14"/>
      <c r="AD9" s="14"/>
      <c r="AE9" s="14"/>
      <c r="AF9" s="19"/>
    </row>
    <row r="10" spans="1:32" ht="20.25" x14ac:dyDescent="0.2">
      <c r="A10" s="2"/>
      <c r="B10" s="2"/>
      <c r="C10" s="233" t="s">
        <v>7</v>
      </c>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16"/>
    </row>
    <row r="11" spans="1:32" ht="18.600000000000001" customHeight="1" x14ac:dyDescent="0.2">
      <c r="A11" s="2"/>
      <c r="B11" s="2"/>
      <c r="D11" s="15"/>
      <c r="F11" s="6"/>
      <c r="I11" s="16"/>
      <c r="J11" s="16"/>
      <c r="K11" s="2"/>
      <c r="L11" s="2"/>
      <c r="M11" s="2"/>
      <c r="N11" s="16"/>
      <c r="O11" s="16"/>
      <c r="P11" s="16"/>
      <c r="Q11" s="16"/>
      <c r="S11" s="233"/>
      <c r="T11" s="233"/>
      <c r="U11" s="233"/>
      <c r="V11" s="233"/>
      <c r="W11" s="20"/>
      <c r="X11" s="16"/>
      <c r="Y11" s="16"/>
      <c r="Z11" s="16"/>
      <c r="AA11" s="16"/>
      <c r="AB11" s="16"/>
      <c r="AC11" s="16"/>
      <c r="AD11" s="16"/>
      <c r="AE11" s="16"/>
    </row>
    <row r="12" spans="1:32" ht="10.5" customHeight="1" x14ac:dyDescent="0.2">
      <c r="A12" s="2"/>
      <c r="B12" s="2"/>
      <c r="D12" s="2"/>
      <c r="F12" s="2"/>
      <c r="G12" s="2"/>
      <c r="H12" s="2"/>
      <c r="I12" s="2"/>
      <c r="J12" s="2"/>
      <c r="K12" s="2"/>
      <c r="L12" s="2"/>
      <c r="M12" s="2"/>
      <c r="N12" s="2"/>
      <c r="O12" s="2"/>
      <c r="P12" s="2"/>
      <c r="Q12" s="2"/>
      <c r="X12" s="16"/>
      <c r="Y12" s="16"/>
      <c r="Z12" s="16"/>
      <c r="AA12" s="16"/>
      <c r="AB12" s="16"/>
      <c r="AC12" s="16"/>
      <c r="AD12" s="16"/>
      <c r="AE12" s="16"/>
    </row>
    <row r="13" spans="1:32" ht="15" customHeight="1" x14ac:dyDescent="0.2">
      <c r="A13" s="2"/>
      <c r="B13" s="2"/>
      <c r="D13" s="2"/>
      <c r="F13" s="2"/>
      <c r="G13" s="2"/>
      <c r="H13" s="2"/>
      <c r="I13" s="2"/>
      <c r="J13" s="2"/>
      <c r="K13" s="2"/>
      <c r="L13" s="2"/>
      <c r="M13" s="2"/>
      <c r="N13" s="2"/>
      <c r="O13" s="2"/>
      <c r="P13" s="2"/>
      <c r="Q13" s="2"/>
      <c r="S13" s="6"/>
      <c r="X13" s="16"/>
      <c r="Y13" s="16"/>
      <c r="Z13" s="16"/>
      <c r="AA13" s="16"/>
      <c r="AB13" s="16"/>
      <c r="AC13" s="16"/>
      <c r="AD13" s="16"/>
      <c r="AE13" s="16"/>
    </row>
    <row r="14" spans="1:32" ht="17.25" customHeight="1" x14ac:dyDescent="0.2">
      <c r="A14" s="2"/>
      <c r="B14" s="218" t="s">
        <v>8</v>
      </c>
      <c r="C14" s="229" t="s">
        <v>406</v>
      </c>
      <c r="D14" s="21" t="s">
        <v>405</v>
      </c>
      <c r="F14" s="6"/>
      <c r="I14" s="16"/>
      <c r="J14" s="16"/>
      <c r="K14" s="2"/>
      <c r="L14" s="2"/>
      <c r="M14" s="2"/>
      <c r="N14" s="16"/>
      <c r="O14" s="16"/>
      <c r="P14" s="16"/>
      <c r="Q14" s="16"/>
      <c r="X14" s="16"/>
      <c r="Y14" s="16"/>
      <c r="Z14" s="16"/>
      <c r="AA14" s="16"/>
      <c r="AB14" s="16"/>
      <c r="AC14" s="16"/>
      <c r="AD14" s="16"/>
      <c r="AE14" s="16"/>
    </row>
    <row r="15" spans="1:32" ht="12.75" customHeight="1" x14ac:dyDescent="0.2">
      <c r="A15" s="2"/>
      <c r="B15" s="22"/>
      <c r="C15" s="22"/>
      <c r="D15" s="22"/>
      <c r="F15" s="6"/>
      <c r="I15" s="16"/>
      <c r="J15" s="16"/>
      <c r="K15" s="2"/>
      <c r="L15" s="2"/>
      <c r="M15" s="2"/>
      <c r="N15" s="16"/>
      <c r="O15" s="16"/>
      <c r="P15" s="16"/>
      <c r="Q15" s="16"/>
      <c r="X15" s="16"/>
      <c r="Y15" s="16"/>
      <c r="Z15" s="16"/>
      <c r="AA15" s="16"/>
      <c r="AB15" s="16"/>
      <c r="AC15" s="16"/>
      <c r="AD15" s="16"/>
      <c r="AE15" s="16"/>
    </row>
    <row r="16" spans="1:32" ht="10.5" customHeight="1" x14ac:dyDescent="0.2">
      <c r="A16" s="2"/>
      <c r="B16" s="2"/>
      <c r="C16" s="22"/>
      <c r="D16" s="2"/>
      <c r="F16" s="6"/>
      <c r="I16" s="16"/>
      <c r="J16" s="16"/>
      <c r="K16" s="2"/>
      <c r="L16" s="2"/>
      <c r="M16" s="2"/>
      <c r="N16" s="16"/>
      <c r="O16" s="16"/>
      <c r="P16" s="16"/>
      <c r="Q16" s="16"/>
      <c r="X16" s="16"/>
      <c r="Y16" s="16"/>
      <c r="Z16" s="16"/>
      <c r="AA16" s="16"/>
      <c r="AB16" s="16"/>
      <c r="AC16" s="16"/>
      <c r="AD16" s="16"/>
      <c r="AE16" s="16"/>
    </row>
    <row r="17" spans="1:159" ht="33" customHeight="1" x14ac:dyDescent="0.2">
      <c r="A17" s="2"/>
      <c r="B17" s="2"/>
      <c r="D17" s="15"/>
      <c r="E17" s="23" t="s">
        <v>9</v>
      </c>
      <c r="F17" s="24" t="s">
        <v>10</v>
      </c>
      <c r="G17" s="25" t="s">
        <v>11</v>
      </c>
      <c r="H17" s="25" t="s">
        <v>11</v>
      </c>
      <c r="I17" s="26" t="s">
        <v>12</v>
      </c>
      <c r="J17" s="27">
        <v>68.040000000000006</v>
      </c>
      <c r="K17" s="28" t="s">
        <v>13</v>
      </c>
      <c r="L17" s="28" t="s">
        <v>14</v>
      </c>
      <c r="M17" s="28" t="s">
        <v>15</v>
      </c>
      <c r="N17" s="28" t="s">
        <v>16</v>
      </c>
      <c r="O17" s="27" t="s">
        <v>17</v>
      </c>
      <c r="P17" s="29" t="s">
        <v>18</v>
      </c>
      <c r="Q17" s="29" t="s">
        <v>11</v>
      </c>
      <c r="R17" s="27" t="s">
        <v>12</v>
      </c>
      <c r="S17" s="23" t="s">
        <v>19</v>
      </c>
      <c r="T17" s="30" t="s">
        <v>13</v>
      </c>
      <c r="U17" s="28" t="s">
        <v>14</v>
      </c>
      <c r="V17" s="28" t="s">
        <v>15</v>
      </c>
      <c r="W17" s="31" t="s">
        <v>16</v>
      </c>
      <c r="X17" s="32"/>
      <c r="Y17" s="33"/>
      <c r="Z17" s="33"/>
      <c r="AA17" s="234"/>
      <c r="AB17" s="234"/>
      <c r="AC17" s="16"/>
      <c r="AD17" s="16"/>
      <c r="AE17" s="16"/>
      <c r="AG17" s="3"/>
      <c r="AH17" s="3"/>
    </row>
    <row r="18" spans="1:159" s="1" customFormat="1" ht="108" customHeight="1" x14ac:dyDescent="0.2">
      <c r="A18" s="235" t="s">
        <v>20</v>
      </c>
      <c r="B18" s="237" t="s">
        <v>21</v>
      </c>
      <c r="C18" s="239" t="s">
        <v>22</v>
      </c>
      <c r="D18" s="239" t="s">
        <v>23</v>
      </c>
      <c r="E18" s="35" t="s">
        <v>24</v>
      </c>
      <c r="F18" s="36" t="s">
        <v>25</v>
      </c>
      <c r="G18" s="37" t="s">
        <v>26</v>
      </c>
      <c r="H18" s="37" t="s">
        <v>27</v>
      </c>
      <c r="I18" s="38" t="s">
        <v>28</v>
      </c>
      <c r="J18" s="38" t="s">
        <v>29</v>
      </c>
      <c r="K18" s="38" t="s">
        <v>30</v>
      </c>
      <c r="L18" s="37" t="s">
        <v>31</v>
      </c>
      <c r="M18" s="37" t="s">
        <v>32</v>
      </c>
      <c r="N18" s="39" t="s">
        <v>33</v>
      </c>
      <c r="O18" s="40" t="s">
        <v>34</v>
      </c>
      <c r="P18" s="40" t="s">
        <v>35</v>
      </c>
      <c r="Q18" s="40" t="s">
        <v>36</v>
      </c>
      <c r="R18" s="40" t="s">
        <v>37</v>
      </c>
      <c r="S18" s="40" t="s">
        <v>38</v>
      </c>
      <c r="T18" s="40" t="s">
        <v>39</v>
      </c>
      <c r="U18" s="41" t="s">
        <v>40</v>
      </c>
      <c r="V18" s="37" t="s">
        <v>41</v>
      </c>
      <c r="W18" s="40" t="s">
        <v>33</v>
      </c>
      <c r="X18" s="42" t="s">
        <v>42</v>
      </c>
      <c r="Y18" s="241" t="s">
        <v>43</v>
      </c>
      <c r="Z18" s="243" t="s">
        <v>44</v>
      </c>
      <c r="AA18" s="244" t="s">
        <v>45</v>
      </c>
      <c r="AB18" s="246" t="s">
        <v>46</v>
      </c>
      <c r="AC18" s="248" t="s">
        <v>47</v>
      </c>
      <c r="AD18" s="248" t="s">
        <v>48</v>
      </c>
      <c r="AE18" s="2"/>
    </row>
    <row r="19" spans="1:159" s="1" customFormat="1" ht="113.25" customHeight="1" x14ac:dyDescent="0.2">
      <c r="A19" s="236"/>
      <c r="B19" s="238"/>
      <c r="C19" s="240"/>
      <c r="D19" s="240"/>
      <c r="E19" s="44"/>
      <c r="F19" s="45" t="s">
        <v>49</v>
      </c>
      <c r="G19" s="46" t="s">
        <v>49</v>
      </c>
      <c r="H19" s="46" t="s">
        <v>49</v>
      </c>
      <c r="I19" s="46" t="s">
        <v>49</v>
      </c>
      <c r="J19" s="46" t="s">
        <v>49</v>
      </c>
      <c r="K19" s="46" t="s">
        <v>49</v>
      </c>
      <c r="L19" s="47" t="s">
        <v>49</v>
      </c>
      <c r="M19" s="47" t="s">
        <v>49</v>
      </c>
      <c r="N19" s="47" t="s">
        <v>49</v>
      </c>
      <c r="O19" s="34" t="s">
        <v>50</v>
      </c>
      <c r="P19" s="34" t="s">
        <v>50</v>
      </c>
      <c r="Q19" s="34" t="s">
        <v>50</v>
      </c>
      <c r="R19" s="34" t="s">
        <v>50</v>
      </c>
      <c r="S19" s="34" t="s">
        <v>50</v>
      </c>
      <c r="T19" s="34" t="s">
        <v>50</v>
      </c>
      <c r="U19" s="34" t="s">
        <v>50</v>
      </c>
      <c r="V19" s="34" t="s">
        <v>50</v>
      </c>
      <c r="W19" s="34" t="s">
        <v>50</v>
      </c>
      <c r="X19" s="48" t="s">
        <v>50</v>
      </c>
      <c r="Y19" s="242"/>
      <c r="Z19" s="243"/>
      <c r="AA19" s="245"/>
      <c r="AB19" s="247"/>
      <c r="AC19" s="249"/>
      <c r="AD19" s="250"/>
      <c r="AE19" s="2"/>
    </row>
    <row r="20" spans="1:159" s="49" customFormat="1" ht="57.75" customHeight="1" x14ac:dyDescent="0.2">
      <c r="A20" s="50"/>
      <c r="B20" s="51"/>
      <c r="C20" s="50"/>
      <c r="D20" s="52"/>
      <c r="E20" s="53"/>
      <c r="F20" s="47"/>
      <c r="G20" s="54"/>
      <c r="H20" s="54"/>
      <c r="I20" s="54"/>
      <c r="J20" s="55"/>
      <c r="K20" s="54"/>
      <c r="L20" s="54"/>
      <c r="M20" s="54"/>
      <c r="N20" s="54"/>
      <c r="O20" s="50" t="s">
        <v>51</v>
      </c>
      <c r="P20" s="50" t="s">
        <v>51</v>
      </c>
      <c r="Q20" s="50" t="s">
        <v>51</v>
      </c>
      <c r="R20" s="50" t="s">
        <v>52</v>
      </c>
      <c r="S20" s="50" t="s">
        <v>52</v>
      </c>
      <c r="T20" s="50" t="s">
        <v>53</v>
      </c>
      <c r="U20" s="50" t="s">
        <v>53</v>
      </c>
      <c r="V20" s="50" t="s">
        <v>53</v>
      </c>
      <c r="W20" s="50" t="s">
        <v>54</v>
      </c>
      <c r="X20" s="52" t="s">
        <v>55</v>
      </c>
      <c r="Y20" s="56"/>
      <c r="Z20" s="51"/>
      <c r="AA20" s="56"/>
      <c r="AB20" s="57"/>
      <c r="AC20" s="58" t="s">
        <v>56</v>
      </c>
      <c r="AD20" s="57"/>
      <c r="AE20" s="2"/>
      <c r="AF20" s="1"/>
      <c r="AG20" s="59"/>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1:159" ht="102.75" customHeight="1" x14ac:dyDescent="0.2">
      <c r="A21" s="54">
        <v>1</v>
      </c>
      <c r="B21" s="50" t="s">
        <v>57</v>
      </c>
      <c r="C21" s="54">
        <v>1</v>
      </c>
      <c r="D21" s="60" t="s">
        <v>58</v>
      </c>
      <c r="E21" s="53" t="s">
        <v>59</v>
      </c>
      <c r="F21" s="61"/>
      <c r="G21" s="62"/>
      <c r="H21" s="61"/>
      <c r="I21" s="61"/>
      <c r="J21" s="61">
        <v>1172000</v>
      </c>
      <c r="K21" s="61"/>
      <c r="L21" s="62">
        <v>61000</v>
      </c>
      <c r="M21" s="61"/>
      <c r="N21" s="61"/>
      <c r="O21" s="63">
        <f>F21/1.09</f>
        <v>0</v>
      </c>
      <c r="P21" s="63">
        <f>G21/1.09</f>
        <v>0</v>
      </c>
      <c r="Q21" s="63">
        <v>0</v>
      </c>
      <c r="R21" s="63">
        <f t="shared" ref="R21:W21" si="0">I21/1.09</f>
        <v>0</v>
      </c>
      <c r="S21" s="63">
        <f t="shared" si="0"/>
        <v>1075229.3577981649</v>
      </c>
      <c r="T21" s="63">
        <f t="shared" si="0"/>
        <v>0</v>
      </c>
      <c r="U21" s="63">
        <f t="shared" si="0"/>
        <v>55963.302752293574</v>
      </c>
      <c r="V21" s="63">
        <f t="shared" si="0"/>
        <v>0</v>
      </c>
      <c r="W21" s="63">
        <f t="shared" si="0"/>
        <v>0</v>
      </c>
      <c r="X21" s="64">
        <f t="shared" ref="X21:X23" si="1">SUM(O21:W21)</f>
        <v>1131192.6605504586</v>
      </c>
      <c r="Y21" s="65" t="s">
        <v>60</v>
      </c>
      <c r="Z21" s="66" t="s">
        <v>61</v>
      </c>
      <c r="AA21" s="67" t="s">
        <v>63</v>
      </c>
      <c r="AB21" s="68" t="s">
        <v>396</v>
      </c>
      <c r="AC21" s="69" t="s">
        <v>64</v>
      </c>
      <c r="AD21" s="56" t="s">
        <v>65</v>
      </c>
      <c r="AE21" s="16"/>
      <c r="AG21" s="3"/>
    </row>
    <row r="22" spans="1:159" s="70" customFormat="1" ht="31.5" customHeight="1" x14ac:dyDescent="0.2">
      <c r="A22" s="54">
        <v>2</v>
      </c>
      <c r="B22" s="54"/>
      <c r="C22" s="71"/>
      <c r="D22" s="72" t="s">
        <v>66</v>
      </c>
      <c r="E22" s="73"/>
      <c r="F22" s="74"/>
      <c r="G22" s="74"/>
      <c r="H22" s="74"/>
      <c r="I22" s="74"/>
      <c r="J22" s="74"/>
      <c r="K22" s="74"/>
      <c r="L22" s="74"/>
      <c r="M22" s="74"/>
      <c r="N22" s="75"/>
      <c r="O22" s="75">
        <f t="shared" ref="O22:W22" si="2">SUM(O21)</f>
        <v>0</v>
      </c>
      <c r="P22" s="75">
        <f t="shared" si="2"/>
        <v>0</v>
      </c>
      <c r="Q22" s="75">
        <v>0</v>
      </c>
      <c r="R22" s="75">
        <f t="shared" si="2"/>
        <v>0</v>
      </c>
      <c r="S22" s="75">
        <f t="shared" si="2"/>
        <v>1075229.3577981649</v>
      </c>
      <c r="T22" s="75">
        <f t="shared" si="2"/>
        <v>0</v>
      </c>
      <c r="U22" s="75">
        <f t="shared" si="2"/>
        <v>55963.302752293574</v>
      </c>
      <c r="V22" s="75">
        <f t="shared" si="2"/>
        <v>0</v>
      </c>
      <c r="W22" s="75">
        <f t="shared" si="2"/>
        <v>0</v>
      </c>
      <c r="X22" s="75">
        <f t="shared" si="1"/>
        <v>1131192.6605504586</v>
      </c>
      <c r="Y22" s="76"/>
      <c r="Z22" s="76"/>
      <c r="AA22" s="77"/>
      <c r="AB22" s="78"/>
      <c r="AC22" s="79"/>
      <c r="AD22" s="79"/>
      <c r="AE22" s="80"/>
    </row>
    <row r="23" spans="1:159" ht="102" customHeight="1" x14ac:dyDescent="0.2">
      <c r="A23" s="54">
        <v>3</v>
      </c>
      <c r="B23" s="71" t="s">
        <v>67</v>
      </c>
      <c r="C23" s="81">
        <v>2</v>
      </c>
      <c r="D23" s="82" t="s">
        <v>68</v>
      </c>
      <c r="E23" s="52" t="s">
        <v>69</v>
      </c>
      <c r="F23" s="74">
        <v>520000</v>
      </c>
      <c r="G23" s="74"/>
      <c r="H23" s="74"/>
      <c r="I23" s="61"/>
      <c r="J23" s="83"/>
      <c r="K23" s="84"/>
      <c r="L23" s="84"/>
      <c r="M23" s="85"/>
      <c r="N23" s="61"/>
      <c r="O23" s="63">
        <f>F23/1.18999999999999</f>
        <v>436974.78991597006</v>
      </c>
      <c r="P23" s="63">
        <f>G23/1.18999999999999</f>
        <v>0</v>
      </c>
      <c r="Q23" s="75">
        <v>0</v>
      </c>
      <c r="R23" s="63">
        <f t="shared" ref="R23:W23" si="3">I23/1.18999999999999</f>
        <v>0</v>
      </c>
      <c r="S23" s="63">
        <f t="shared" si="3"/>
        <v>0</v>
      </c>
      <c r="T23" s="63">
        <f t="shared" si="3"/>
        <v>0</v>
      </c>
      <c r="U23" s="63">
        <f t="shared" si="3"/>
        <v>0</v>
      </c>
      <c r="V23" s="63">
        <f t="shared" si="3"/>
        <v>0</v>
      </c>
      <c r="W23" s="63">
        <f t="shared" si="3"/>
        <v>0</v>
      </c>
      <c r="X23" s="64">
        <f t="shared" si="1"/>
        <v>436974.78991597006</v>
      </c>
      <c r="Y23" s="66" t="s">
        <v>70</v>
      </c>
      <c r="Z23" s="66" t="s">
        <v>71</v>
      </c>
      <c r="AA23" s="86" t="s">
        <v>163</v>
      </c>
      <c r="AB23" s="228" t="s">
        <v>403</v>
      </c>
      <c r="AC23" s="87" t="s">
        <v>64</v>
      </c>
      <c r="AD23" s="88" t="s">
        <v>74</v>
      </c>
      <c r="AE23" s="16"/>
    </row>
    <row r="24" spans="1:159" ht="28.5" customHeight="1" x14ac:dyDescent="0.2">
      <c r="A24" s="54">
        <v>4</v>
      </c>
      <c r="B24" s="71"/>
      <c r="C24" s="54"/>
      <c r="D24" s="89" t="s">
        <v>75</v>
      </c>
      <c r="E24" s="52"/>
      <c r="F24" s="74">
        <f>SUM(F23)</f>
        <v>520000</v>
      </c>
      <c r="G24" s="74"/>
      <c r="H24" s="74"/>
      <c r="I24" s="74"/>
      <c r="J24" s="74"/>
      <c r="K24" s="74"/>
      <c r="L24" s="61"/>
      <c r="M24" s="85"/>
      <c r="N24" s="74"/>
      <c r="O24" s="63">
        <f t="shared" ref="O24:X24" si="4">SUM(O23)</f>
        <v>436974.78991597006</v>
      </c>
      <c r="P24" s="63">
        <f t="shared" si="4"/>
        <v>0</v>
      </c>
      <c r="Q24" s="75">
        <v>0</v>
      </c>
      <c r="R24" s="63">
        <f t="shared" si="4"/>
        <v>0</v>
      </c>
      <c r="S24" s="63">
        <f t="shared" si="4"/>
        <v>0</v>
      </c>
      <c r="T24" s="63">
        <f t="shared" si="4"/>
        <v>0</v>
      </c>
      <c r="U24" s="63">
        <f t="shared" si="4"/>
        <v>0</v>
      </c>
      <c r="V24" s="63">
        <f t="shared" si="4"/>
        <v>0</v>
      </c>
      <c r="W24" s="63">
        <f t="shared" si="4"/>
        <v>0</v>
      </c>
      <c r="X24" s="64">
        <f t="shared" si="4"/>
        <v>436974.78991597006</v>
      </c>
      <c r="Y24" s="66"/>
      <c r="Z24" s="66"/>
      <c r="AA24" s="86"/>
      <c r="AB24" s="90"/>
      <c r="AC24" s="87"/>
      <c r="AD24" s="88"/>
      <c r="AE24" s="16"/>
    </row>
    <row r="25" spans="1:159" ht="102.75" customHeight="1" x14ac:dyDescent="0.2">
      <c r="A25" s="54">
        <v>5</v>
      </c>
      <c r="B25" s="71" t="s">
        <v>76</v>
      </c>
      <c r="C25" s="46">
        <v>3</v>
      </c>
      <c r="D25" s="89" t="s">
        <v>77</v>
      </c>
      <c r="E25" s="52" t="s">
        <v>78</v>
      </c>
      <c r="F25" s="74"/>
      <c r="G25" s="74"/>
      <c r="H25" s="74"/>
      <c r="I25" s="61"/>
      <c r="J25" s="83"/>
      <c r="K25" s="84"/>
      <c r="L25" s="84">
        <v>110000</v>
      </c>
      <c r="M25" s="85"/>
      <c r="N25" s="61"/>
      <c r="O25" s="63">
        <f>F25/1.18999999999999</f>
        <v>0</v>
      </c>
      <c r="P25" s="63">
        <f>G25/1.18999999999999</f>
        <v>0</v>
      </c>
      <c r="Q25" s="75">
        <v>0</v>
      </c>
      <c r="R25" s="63">
        <f t="shared" ref="R25:W26" si="5">I25/1.18999999999999</f>
        <v>0</v>
      </c>
      <c r="S25" s="63">
        <f t="shared" si="5"/>
        <v>0</v>
      </c>
      <c r="T25" s="63">
        <f t="shared" si="5"/>
        <v>0</v>
      </c>
      <c r="U25" s="63">
        <f t="shared" si="5"/>
        <v>92436.974789916741</v>
      </c>
      <c r="V25" s="63">
        <f t="shared" si="5"/>
        <v>0</v>
      </c>
      <c r="W25" s="63">
        <f t="shared" si="5"/>
        <v>0</v>
      </c>
      <c r="X25" s="64">
        <f t="shared" ref="X25:X40" si="6">SUM(O25:W25)</f>
        <v>92436.974789916741</v>
      </c>
      <c r="Y25" s="66" t="s">
        <v>79</v>
      </c>
      <c r="Z25" s="66" t="s">
        <v>71</v>
      </c>
      <c r="AA25" s="91" t="s">
        <v>80</v>
      </c>
      <c r="AB25" s="68" t="s">
        <v>72</v>
      </c>
      <c r="AC25" s="87" t="s">
        <v>64</v>
      </c>
      <c r="AD25" s="56" t="s">
        <v>81</v>
      </c>
      <c r="AE25" s="16"/>
    </row>
    <row r="26" spans="1:159" ht="95.25" customHeight="1" x14ac:dyDescent="0.2">
      <c r="A26" s="54">
        <v>6</v>
      </c>
      <c r="B26" s="92" t="s">
        <v>76</v>
      </c>
      <c r="C26" s="46">
        <v>4</v>
      </c>
      <c r="D26" s="215" t="s">
        <v>393</v>
      </c>
      <c r="E26" s="50" t="s">
        <v>82</v>
      </c>
      <c r="F26" s="74">
        <v>5000</v>
      </c>
      <c r="G26" s="74"/>
      <c r="H26" s="74"/>
      <c r="I26" s="61"/>
      <c r="J26" s="83"/>
      <c r="K26" s="84"/>
      <c r="L26" s="84"/>
      <c r="M26" s="85"/>
      <c r="N26" s="61"/>
      <c r="O26" s="63">
        <f>F26/1.18999999999999</f>
        <v>4201.6806722689435</v>
      </c>
      <c r="P26" s="63">
        <f t="shared" ref="P26:Q26" si="7">G26/1.18999999999999</f>
        <v>0</v>
      </c>
      <c r="Q26" s="63">
        <f t="shared" si="7"/>
        <v>0</v>
      </c>
      <c r="R26" s="63">
        <f t="shared" si="5"/>
        <v>0</v>
      </c>
      <c r="S26" s="63">
        <f t="shared" si="5"/>
        <v>0</v>
      </c>
      <c r="T26" s="63">
        <f t="shared" si="5"/>
        <v>0</v>
      </c>
      <c r="U26" s="63">
        <f t="shared" si="5"/>
        <v>0</v>
      </c>
      <c r="V26" s="63">
        <f t="shared" si="5"/>
        <v>0</v>
      </c>
      <c r="W26" s="63">
        <f t="shared" si="5"/>
        <v>0</v>
      </c>
      <c r="X26" s="64">
        <f t="shared" si="6"/>
        <v>4201.6806722689435</v>
      </c>
      <c r="Y26" s="66" t="s">
        <v>79</v>
      </c>
      <c r="Z26" s="66" t="s">
        <v>83</v>
      </c>
      <c r="AA26" s="91" t="s">
        <v>84</v>
      </c>
      <c r="AB26" s="68" t="s">
        <v>84</v>
      </c>
      <c r="AC26" s="87" t="s">
        <v>85</v>
      </c>
      <c r="AD26" s="88" t="s">
        <v>74</v>
      </c>
      <c r="AE26" s="16"/>
    </row>
    <row r="27" spans="1:159" ht="94.5" customHeight="1" x14ac:dyDescent="0.2">
      <c r="A27" s="54">
        <v>7</v>
      </c>
      <c r="B27" s="92" t="s">
        <v>76</v>
      </c>
      <c r="C27" s="46">
        <v>5</v>
      </c>
      <c r="D27" s="72" t="s">
        <v>86</v>
      </c>
      <c r="E27" s="50" t="s">
        <v>87</v>
      </c>
      <c r="F27" s="74"/>
      <c r="G27" s="61"/>
      <c r="H27" s="61"/>
      <c r="I27" s="61"/>
      <c r="J27" s="83"/>
      <c r="K27" s="84">
        <v>76000</v>
      </c>
      <c r="L27" s="84"/>
      <c r="M27" s="85"/>
      <c r="N27" s="61"/>
      <c r="O27" s="63">
        <f>F27/1.09</f>
        <v>0</v>
      </c>
      <c r="P27" s="63">
        <f>G27/1.09</f>
        <v>0</v>
      </c>
      <c r="Q27" s="75">
        <v>0</v>
      </c>
      <c r="R27" s="63">
        <f t="shared" ref="R27:W27" si="8">I27/1.09</f>
        <v>0</v>
      </c>
      <c r="S27" s="63">
        <f t="shared" si="8"/>
        <v>0</v>
      </c>
      <c r="T27" s="63">
        <f t="shared" si="8"/>
        <v>69724.770642201824</v>
      </c>
      <c r="U27" s="63">
        <f t="shared" si="8"/>
        <v>0</v>
      </c>
      <c r="V27" s="63">
        <f t="shared" si="8"/>
        <v>0</v>
      </c>
      <c r="W27" s="63">
        <f t="shared" si="8"/>
        <v>0</v>
      </c>
      <c r="X27" s="64">
        <f t="shared" si="6"/>
        <v>69724.770642201824</v>
      </c>
      <c r="Y27" s="66" t="s">
        <v>70</v>
      </c>
      <c r="Z27" s="66" t="s">
        <v>83</v>
      </c>
      <c r="AA27" s="91" t="s">
        <v>80</v>
      </c>
      <c r="AB27" s="68" t="s">
        <v>72</v>
      </c>
      <c r="AC27" s="87" t="s">
        <v>85</v>
      </c>
      <c r="AD27" s="88" t="s">
        <v>74</v>
      </c>
      <c r="AE27" s="16"/>
    </row>
    <row r="28" spans="1:159" ht="99" customHeight="1" x14ac:dyDescent="0.2">
      <c r="A28" s="54">
        <v>8</v>
      </c>
      <c r="B28" s="92" t="s">
        <v>76</v>
      </c>
      <c r="C28" s="46">
        <v>6</v>
      </c>
      <c r="D28" s="72" t="s">
        <v>88</v>
      </c>
      <c r="E28" s="50" t="s">
        <v>89</v>
      </c>
      <c r="F28" s="74"/>
      <c r="G28" s="61"/>
      <c r="H28" s="61"/>
      <c r="I28" s="61">
        <v>0</v>
      </c>
      <c r="J28" s="83"/>
      <c r="K28" s="84"/>
      <c r="L28" s="84"/>
      <c r="M28" s="85"/>
      <c r="N28" s="61"/>
      <c r="O28" s="63">
        <f t="shared" ref="O28:O29" si="9">F28/1.18999999999999</f>
        <v>0</v>
      </c>
      <c r="P28" s="63">
        <f t="shared" ref="P28:P29" si="10">G28/1.18999999999999</f>
        <v>0</v>
      </c>
      <c r="Q28" s="75">
        <v>0</v>
      </c>
      <c r="R28" s="63">
        <f t="shared" ref="R28:W29" si="11">I28/1.18999999999999</f>
        <v>0</v>
      </c>
      <c r="S28" s="63">
        <f t="shared" si="11"/>
        <v>0</v>
      </c>
      <c r="T28" s="63">
        <f t="shared" si="11"/>
        <v>0</v>
      </c>
      <c r="U28" s="63">
        <f t="shared" si="11"/>
        <v>0</v>
      </c>
      <c r="V28" s="63">
        <f t="shared" si="11"/>
        <v>0</v>
      </c>
      <c r="W28" s="63">
        <f t="shared" si="11"/>
        <v>0</v>
      </c>
      <c r="X28" s="64">
        <f t="shared" si="6"/>
        <v>0</v>
      </c>
      <c r="Y28" s="66" t="s">
        <v>70</v>
      </c>
      <c r="Z28" s="66" t="s">
        <v>71</v>
      </c>
      <c r="AA28" s="91" t="s">
        <v>80</v>
      </c>
      <c r="AB28" s="68" t="s">
        <v>72</v>
      </c>
      <c r="AC28" s="87" t="s">
        <v>64</v>
      </c>
      <c r="AD28" s="56" t="s">
        <v>81</v>
      </c>
      <c r="AE28" s="16"/>
    </row>
    <row r="29" spans="1:159" ht="96" customHeight="1" x14ac:dyDescent="0.2">
      <c r="A29" s="54">
        <v>9</v>
      </c>
      <c r="B29" s="92" t="s">
        <v>76</v>
      </c>
      <c r="C29" s="54">
        <v>7</v>
      </c>
      <c r="D29" s="72" t="s">
        <v>90</v>
      </c>
      <c r="E29" s="50" t="s">
        <v>91</v>
      </c>
      <c r="F29" s="93">
        <v>268000</v>
      </c>
      <c r="G29" s="61"/>
      <c r="H29" s="61">
        <v>19000</v>
      </c>
      <c r="I29" s="61"/>
      <c r="J29" s="83">
        <v>130000</v>
      </c>
      <c r="K29" s="84"/>
      <c r="L29" s="84">
        <v>11000</v>
      </c>
      <c r="M29" s="93">
        <v>6000</v>
      </c>
      <c r="N29" s="61"/>
      <c r="O29" s="63">
        <f t="shared" si="9"/>
        <v>225210.08403361533</v>
      </c>
      <c r="P29" s="63">
        <f t="shared" si="10"/>
        <v>0</v>
      </c>
      <c r="Q29" s="63">
        <f>H29/1.18999999999999</f>
        <v>15966.386554621984</v>
      </c>
      <c r="R29" s="63">
        <f t="shared" si="11"/>
        <v>0</v>
      </c>
      <c r="S29" s="63">
        <f t="shared" si="11"/>
        <v>109243.69747899252</v>
      </c>
      <c r="T29" s="63">
        <f t="shared" si="11"/>
        <v>0</v>
      </c>
      <c r="U29" s="63">
        <f t="shared" si="11"/>
        <v>9243.6974789916749</v>
      </c>
      <c r="V29" s="63">
        <f t="shared" si="11"/>
        <v>5042.0168067227314</v>
      </c>
      <c r="W29" s="63">
        <f t="shared" si="11"/>
        <v>0</v>
      </c>
      <c r="X29" s="64">
        <f t="shared" si="6"/>
        <v>364705.88235294423</v>
      </c>
      <c r="Y29" s="66" t="s">
        <v>70</v>
      </c>
      <c r="Z29" s="66" t="s">
        <v>83</v>
      </c>
      <c r="AA29" s="91" t="s">
        <v>80</v>
      </c>
      <c r="AB29" s="68" t="s">
        <v>72</v>
      </c>
      <c r="AC29" s="94" t="s">
        <v>85</v>
      </c>
      <c r="AD29" s="88" t="s">
        <v>74</v>
      </c>
      <c r="AE29" s="16"/>
      <c r="AH29" s="3"/>
    </row>
    <row r="30" spans="1:159" ht="34.5" customHeight="1" x14ac:dyDescent="0.2">
      <c r="A30" s="54">
        <v>10</v>
      </c>
      <c r="B30" s="92"/>
      <c r="C30" s="54"/>
      <c r="D30" s="72" t="s">
        <v>92</v>
      </c>
      <c r="E30" s="50"/>
      <c r="F30" s="74"/>
      <c r="G30" s="61"/>
      <c r="H30" s="61"/>
      <c r="I30" s="93"/>
      <c r="J30" s="61"/>
      <c r="K30" s="61"/>
      <c r="L30" s="93"/>
      <c r="M30" s="61"/>
      <c r="N30" s="61"/>
      <c r="O30" s="95">
        <f t="shared" ref="O30:W30" si="12">SUM(O25:O29)</f>
        <v>229411.76470588427</v>
      </c>
      <c r="P30" s="95">
        <f t="shared" si="12"/>
        <v>0</v>
      </c>
      <c r="Q30" s="63">
        <f t="shared" si="12"/>
        <v>15966.386554621984</v>
      </c>
      <c r="R30" s="95">
        <f t="shared" si="12"/>
        <v>0</v>
      </c>
      <c r="S30" s="63">
        <f t="shared" si="12"/>
        <v>109243.69747899252</v>
      </c>
      <c r="T30" s="63">
        <f t="shared" si="12"/>
        <v>69724.770642201824</v>
      </c>
      <c r="U30" s="95">
        <f t="shared" si="12"/>
        <v>101680.67226890841</v>
      </c>
      <c r="V30" s="63">
        <f t="shared" si="12"/>
        <v>5042.0168067227314</v>
      </c>
      <c r="W30" s="63">
        <f t="shared" si="12"/>
        <v>0</v>
      </c>
      <c r="X30" s="64">
        <f t="shared" si="6"/>
        <v>531069.30845733173</v>
      </c>
      <c r="Y30" s="66"/>
      <c r="Z30" s="66"/>
      <c r="AA30" s="86"/>
      <c r="AB30" s="90"/>
      <c r="AC30" s="96"/>
      <c r="AD30" s="56"/>
      <c r="AE30" s="16"/>
    </row>
    <row r="31" spans="1:159" ht="99" customHeight="1" x14ac:dyDescent="0.2">
      <c r="A31" s="54">
        <v>11</v>
      </c>
      <c r="B31" s="92" t="s">
        <v>93</v>
      </c>
      <c r="C31" s="54">
        <v>8</v>
      </c>
      <c r="D31" s="72" t="s">
        <v>94</v>
      </c>
      <c r="E31" s="50" t="s">
        <v>95</v>
      </c>
      <c r="F31" s="97">
        <v>1182500</v>
      </c>
      <c r="G31" s="61"/>
      <c r="H31" s="98"/>
      <c r="I31" s="98"/>
      <c r="J31" s="99"/>
      <c r="K31" s="84"/>
      <c r="L31" s="99"/>
      <c r="M31" s="61"/>
      <c r="N31" s="61"/>
      <c r="O31" s="63">
        <f t="shared" ref="O31:O36" si="13">F31/1.18999999999999</f>
        <v>993697.47899160499</v>
      </c>
      <c r="P31" s="63">
        <f>G31/1.18999999999999</f>
        <v>0</v>
      </c>
      <c r="Q31" s="63">
        <v>0</v>
      </c>
      <c r="R31" s="63">
        <f t="shared" ref="R31:W36" si="14">I31/1.18999999999999</f>
        <v>0</v>
      </c>
      <c r="S31" s="63">
        <f t="shared" si="14"/>
        <v>0</v>
      </c>
      <c r="T31" s="63">
        <f t="shared" si="14"/>
        <v>0</v>
      </c>
      <c r="U31" s="63">
        <f t="shared" si="14"/>
        <v>0</v>
      </c>
      <c r="V31" s="63">
        <f t="shared" si="14"/>
        <v>0</v>
      </c>
      <c r="W31" s="63">
        <f t="shared" si="14"/>
        <v>0</v>
      </c>
      <c r="X31" s="64">
        <f t="shared" si="6"/>
        <v>993697.47899160499</v>
      </c>
      <c r="Y31" s="66" t="s">
        <v>70</v>
      </c>
      <c r="Z31" s="66" t="s">
        <v>83</v>
      </c>
      <c r="AA31" s="100" t="s">
        <v>84</v>
      </c>
      <c r="AB31" s="90" t="s">
        <v>80</v>
      </c>
      <c r="AC31" s="96" t="s">
        <v>85</v>
      </c>
      <c r="AD31" s="88" t="s">
        <v>74</v>
      </c>
      <c r="AE31" s="16"/>
    </row>
    <row r="32" spans="1:159" ht="99" customHeight="1" x14ac:dyDescent="0.2">
      <c r="A32" s="54">
        <v>12</v>
      </c>
      <c r="B32" s="92" t="s">
        <v>93</v>
      </c>
      <c r="C32" s="54">
        <v>9</v>
      </c>
      <c r="D32" s="101" t="s">
        <v>96</v>
      </c>
      <c r="E32" s="53" t="s">
        <v>97</v>
      </c>
      <c r="F32" s="61">
        <v>5400</v>
      </c>
      <c r="G32" s="61"/>
      <c r="H32" s="102"/>
      <c r="I32" s="102"/>
      <c r="J32" s="84"/>
      <c r="K32" s="103"/>
      <c r="L32" s="84"/>
      <c r="M32" s="61"/>
      <c r="N32" s="74"/>
      <c r="O32" s="63">
        <f t="shared" si="13"/>
        <v>4537.8151260504583</v>
      </c>
      <c r="P32" s="63"/>
      <c r="Q32" s="63">
        <v>0</v>
      </c>
      <c r="R32" s="63">
        <v>0</v>
      </c>
      <c r="S32" s="63">
        <v>0</v>
      </c>
      <c r="T32" s="63">
        <v>0</v>
      </c>
      <c r="U32" s="63">
        <v>0</v>
      </c>
      <c r="V32" s="63">
        <v>0</v>
      </c>
      <c r="W32" s="63">
        <v>0</v>
      </c>
      <c r="X32" s="64">
        <f t="shared" si="6"/>
        <v>4537.8151260504583</v>
      </c>
      <c r="Y32" s="66" t="s">
        <v>70</v>
      </c>
      <c r="Z32" s="66" t="s">
        <v>71</v>
      </c>
      <c r="AA32" s="251" t="s">
        <v>98</v>
      </c>
      <c r="AB32" s="252"/>
      <c r="AC32" s="96" t="s">
        <v>64</v>
      </c>
      <c r="AD32" s="88" t="s">
        <v>74</v>
      </c>
      <c r="AE32" s="16"/>
    </row>
    <row r="33" spans="1:82" ht="89.25" customHeight="1" x14ac:dyDescent="0.2">
      <c r="A33" s="54">
        <v>13</v>
      </c>
      <c r="B33" s="92" t="s">
        <v>93</v>
      </c>
      <c r="C33" s="54">
        <v>10</v>
      </c>
      <c r="D33" s="72" t="s">
        <v>99</v>
      </c>
      <c r="E33" s="50" t="s">
        <v>95</v>
      </c>
      <c r="F33" s="61">
        <v>20500</v>
      </c>
      <c r="G33" s="61"/>
      <c r="H33" s="102"/>
      <c r="I33" s="102"/>
      <c r="J33" s="84"/>
      <c r="K33" s="103"/>
      <c r="L33" s="84"/>
      <c r="M33" s="61"/>
      <c r="N33" s="74"/>
      <c r="O33" s="63">
        <f t="shared" si="13"/>
        <v>17226.890756302666</v>
      </c>
      <c r="P33" s="63">
        <f t="shared" ref="P33:P36" si="15">G33/1.18999999999999</f>
        <v>0</v>
      </c>
      <c r="Q33" s="63">
        <v>0</v>
      </c>
      <c r="R33" s="63">
        <f t="shared" si="14"/>
        <v>0</v>
      </c>
      <c r="S33" s="63">
        <f t="shared" si="14"/>
        <v>0</v>
      </c>
      <c r="T33" s="63">
        <f t="shared" si="14"/>
        <v>0</v>
      </c>
      <c r="U33" s="63">
        <f t="shared" si="14"/>
        <v>0</v>
      </c>
      <c r="V33" s="63">
        <f t="shared" si="14"/>
        <v>0</v>
      </c>
      <c r="W33" s="63">
        <f t="shared" si="14"/>
        <v>0</v>
      </c>
      <c r="X33" s="64">
        <f t="shared" si="6"/>
        <v>17226.890756302666</v>
      </c>
      <c r="Y33" s="66" t="s">
        <v>70</v>
      </c>
      <c r="Z33" s="66" t="s">
        <v>83</v>
      </c>
      <c r="AA33" s="100" t="s">
        <v>84</v>
      </c>
      <c r="AB33" s="90" t="s">
        <v>80</v>
      </c>
      <c r="AC33" s="96" t="s">
        <v>85</v>
      </c>
      <c r="AD33" s="88" t="s">
        <v>74</v>
      </c>
      <c r="AE33" s="16"/>
    </row>
    <row r="34" spans="1:82" ht="86.25" customHeight="1" x14ac:dyDescent="0.2">
      <c r="A34" s="54">
        <v>14</v>
      </c>
      <c r="B34" s="92" t="s">
        <v>93</v>
      </c>
      <c r="C34" s="54">
        <v>11</v>
      </c>
      <c r="D34" s="72" t="s">
        <v>100</v>
      </c>
      <c r="E34" s="50" t="s">
        <v>95</v>
      </c>
      <c r="F34" s="61">
        <v>20500</v>
      </c>
      <c r="G34" s="61"/>
      <c r="H34" s="102"/>
      <c r="I34" s="102"/>
      <c r="J34" s="84"/>
      <c r="K34" s="103"/>
      <c r="L34" s="103"/>
      <c r="M34" s="61"/>
      <c r="N34" s="74"/>
      <c r="O34" s="63">
        <f t="shared" si="13"/>
        <v>17226.890756302666</v>
      </c>
      <c r="P34" s="63">
        <f t="shared" si="15"/>
        <v>0</v>
      </c>
      <c r="Q34" s="63">
        <v>0</v>
      </c>
      <c r="R34" s="63">
        <f t="shared" si="14"/>
        <v>0</v>
      </c>
      <c r="S34" s="63">
        <f t="shared" si="14"/>
        <v>0</v>
      </c>
      <c r="T34" s="63">
        <f t="shared" si="14"/>
        <v>0</v>
      </c>
      <c r="U34" s="63">
        <f t="shared" si="14"/>
        <v>0</v>
      </c>
      <c r="V34" s="63">
        <f t="shared" si="14"/>
        <v>0</v>
      </c>
      <c r="W34" s="63">
        <f t="shared" si="14"/>
        <v>0</v>
      </c>
      <c r="X34" s="64">
        <f t="shared" si="6"/>
        <v>17226.890756302666</v>
      </c>
      <c r="Y34" s="66" t="s">
        <v>70</v>
      </c>
      <c r="Z34" s="66" t="s">
        <v>83</v>
      </c>
      <c r="AA34" s="100" t="s">
        <v>84</v>
      </c>
      <c r="AB34" s="90" t="s">
        <v>84</v>
      </c>
      <c r="AC34" s="96" t="s">
        <v>85</v>
      </c>
      <c r="AD34" s="88" t="s">
        <v>74</v>
      </c>
      <c r="AE34" s="16"/>
    </row>
    <row r="35" spans="1:82" ht="99.75" customHeight="1" x14ac:dyDescent="0.2">
      <c r="A35" s="54">
        <v>15</v>
      </c>
      <c r="B35" s="92" t="s">
        <v>93</v>
      </c>
      <c r="C35" s="54">
        <v>12</v>
      </c>
      <c r="D35" s="72" t="s">
        <v>101</v>
      </c>
      <c r="E35" s="53" t="s">
        <v>97</v>
      </c>
      <c r="F35" s="61">
        <v>567000</v>
      </c>
      <c r="G35" s="61"/>
      <c r="H35" s="102"/>
      <c r="I35" s="102"/>
      <c r="J35" s="84"/>
      <c r="K35" s="103"/>
      <c r="L35" s="103"/>
      <c r="M35" s="61"/>
      <c r="N35" s="74"/>
      <c r="O35" s="63">
        <f t="shared" si="13"/>
        <v>476470.58823529811</v>
      </c>
      <c r="P35" s="63">
        <f t="shared" si="15"/>
        <v>0</v>
      </c>
      <c r="Q35" s="63">
        <v>0</v>
      </c>
      <c r="R35" s="63">
        <f t="shared" si="14"/>
        <v>0</v>
      </c>
      <c r="S35" s="63">
        <f t="shared" si="14"/>
        <v>0</v>
      </c>
      <c r="T35" s="63">
        <f t="shared" si="14"/>
        <v>0</v>
      </c>
      <c r="U35" s="63">
        <f t="shared" si="14"/>
        <v>0</v>
      </c>
      <c r="V35" s="63">
        <f t="shared" si="14"/>
        <v>0</v>
      </c>
      <c r="W35" s="63">
        <f t="shared" si="14"/>
        <v>0</v>
      </c>
      <c r="X35" s="64">
        <f t="shared" si="6"/>
        <v>476470.58823529811</v>
      </c>
      <c r="Y35" s="66" t="s">
        <v>70</v>
      </c>
      <c r="Z35" s="66" t="s">
        <v>71</v>
      </c>
      <c r="AA35" s="86" t="s">
        <v>102</v>
      </c>
      <c r="AB35" s="90" t="s">
        <v>80</v>
      </c>
      <c r="AC35" s="96" t="s">
        <v>64</v>
      </c>
      <c r="AD35" s="88" t="s">
        <v>74</v>
      </c>
      <c r="AE35" s="16"/>
    </row>
    <row r="36" spans="1:82" ht="93" customHeight="1" x14ac:dyDescent="0.2">
      <c r="A36" s="54">
        <v>16</v>
      </c>
      <c r="B36" s="92" t="s">
        <v>93</v>
      </c>
      <c r="C36" s="54">
        <v>13</v>
      </c>
      <c r="D36" s="72" t="s">
        <v>103</v>
      </c>
      <c r="E36" s="53" t="s">
        <v>104</v>
      </c>
      <c r="F36" s="74">
        <v>393000</v>
      </c>
      <c r="G36" s="74"/>
      <c r="H36" s="102"/>
      <c r="I36" s="102"/>
      <c r="J36" s="103"/>
      <c r="K36" s="103"/>
      <c r="L36" s="103"/>
      <c r="M36" s="74"/>
      <c r="N36" s="74"/>
      <c r="O36" s="63">
        <f t="shared" si="13"/>
        <v>330252.10084033891</v>
      </c>
      <c r="P36" s="63">
        <f t="shared" si="15"/>
        <v>0</v>
      </c>
      <c r="Q36" s="63">
        <v>0</v>
      </c>
      <c r="R36" s="63">
        <f t="shared" si="14"/>
        <v>0</v>
      </c>
      <c r="S36" s="63">
        <f t="shared" si="14"/>
        <v>0</v>
      </c>
      <c r="T36" s="63">
        <f t="shared" si="14"/>
        <v>0</v>
      </c>
      <c r="U36" s="63">
        <f t="shared" si="14"/>
        <v>0</v>
      </c>
      <c r="V36" s="63">
        <f t="shared" si="14"/>
        <v>0</v>
      </c>
      <c r="W36" s="63">
        <f t="shared" si="14"/>
        <v>0</v>
      </c>
      <c r="X36" s="64">
        <f t="shared" si="6"/>
        <v>330252.10084033891</v>
      </c>
      <c r="Y36" s="66" t="s">
        <v>70</v>
      </c>
      <c r="Z36" s="66" t="s">
        <v>83</v>
      </c>
      <c r="AA36" s="104" t="s">
        <v>102</v>
      </c>
      <c r="AB36" s="227" t="s">
        <v>396</v>
      </c>
      <c r="AC36" s="96" t="s">
        <v>85</v>
      </c>
      <c r="AD36" s="88" t="s">
        <v>392</v>
      </c>
      <c r="AE36" s="16"/>
    </row>
    <row r="37" spans="1:82" ht="34.5" customHeight="1" x14ac:dyDescent="0.2">
      <c r="A37" s="54">
        <v>17</v>
      </c>
      <c r="B37" s="92"/>
      <c r="C37" s="54"/>
      <c r="D37" s="52" t="s">
        <v>105</v>
      </c>
      <c r="E37" s="53"/>
      <c r="F37" s="74">
        <f>SUM(F31:F36)</f>
        <v>2188900</v>
      </c>
      <c r="G37" s="74"/>
      <c r="H37" s="74"/>
      <c r="I37" s="74"/>
      <c r="J37" s="74"/>
      <c r="K37" s="74"/>
      <c r="L37" s="74"/>
      <c r="M37" s="74"/>
      <c r="N37" s="74"/>
      <c r="O37" s="75">
        <f>SUM(O31:O36)</f>
        <v>1839411.7647058978</v>
      </c>
      <c r="P37" s="75">
        <f>SUM(P31:P36)</f>
        <v>0</v>
      </c>
      <c r="Q37" s="63">
        <v>0</v>
      </c>
      <c r="R37" s="75">
        <f t="shared" ref="R37:W37" si="16">SUM(R31:R36)</f>
        <v>0</v>
      </c>
      <c r="S37" s="75">
        <f t="shared" si="16"/>
        <v>0</v>
      </c>
      <c r="T37" s="75">
        <f t="shared" si="16"/>
        <v>0</v>
      </c>
      <c r="U37" s="75">
        <f t="shared" si="16"/>
        <v>0</v>
      </c>
      <c r="V37" s="75">
        <f t="shared" si="16"/>
        <v>0</v>
      </c>
      <c r="W37" s="75">
        <f t="shared" si="16"/>
        <v>0</v>
      </c>
      <c r="X37" s="64">
        <f t="shared" si="6"/>
        <v>1839411.7647058978</v>
      </c>
      <c r="Y37" s="66"/>
      <c r="Z37" s="66"/>
      <c r="AA37" s="105"/>
      <c r="AB37" s="68"/>
      <c r="AC37" s="96"/>
      <c r="AD37" s="88"/>
      <c r="AE37" s="16"/>
    </row>
    <row r="38" spans="1:82" ht="83.25" customHeight="1" x14ac:dyDescent="0.2">
      <c r="A38" s="54">
        <v>18</v>
      </c>
      <c r="B38" s="92" t="s">
        <v>106</v>
      </c>
      <c r="C38" s="54">
        <v>14</v>
      </c>
      <c r="D38" s="52" t="s">
        <v>107</v>
      </c>
      <c r="E38" s="53" t="s">
        <v>108</v>
      </c>
      <c r="F38" s="74">
        <v>95000</v>
      </c>
      <c r="G38" s="74"/>
      <c r="H38" s="74"/>
      <c r="I38" s="74"/>
      <c r="J38" s="74"/>
      <c r="K38" s="74"/>
      <c r="L38" s="74"/>
      <c r="M38" s="74"/>
      <c r="N38" s="74"/>
      <c r="O38" s="75">
        <f>F38/1.18999999999999</f>
        <v>79831.932773109918</v>
      </c>
      <c r="P38" s="75">
        <f>G38/1.18999999999999</f>
        <v>0</v>
      </c>
      <c r="Q38" s="63">
        <v>0</v>
      </c>
      <c r="R38" s="75">
        <f t="shared" ref="R38:W38" si="17">I38/1.18999999999999</f>
        <v>0</v>
      </c>
      <c r="S38" s="75">
        <f t="shared" si="17"/>
        <v>0</v>
      </c>
      <c r="T38" s="75">
        <f t="shared" si="17"/>
        <v>0</v>
      </c>
      <c r="U38" s="75">
        <f t="shared" si="17"/>
        <v>0</v>
      </c>
      <c r="V38" s="75">
        <f t="shared" si="17"/>
        <v>0</v>
      </c>
      <c r="W38" s="75">
        <f t="shared" si="17"/>
        <v>0</v>
      </c>
      <c r="X38" s="64">
        <f t="shared" si="6"/>
        <v>79831.932773109918</v>
      </c>
      <c r="Y38" s="66" t="s">
        <v>70</v>
      </c>
      <c r="Z38" s="66" t="s">
        <v>83</v>
      </c>
      <c r="AA38" s="226" t="s">
        <v>255</v>
      </c>
      <c r="AB38" s="227" t="s">
        <v>396</v>
      </c>
      <c r="AC38" s="96" t="s">
        <v>85</v>
      </c>
      <c r="AD38" s="88" t="s">
        <v>74</v>
      </c>
      <c r="AE38" s="16"/>
    </row>
    <row r="39" spans="1:82" ht="33" customHeight="1" x14ac:dyDescent="0.2">
      <c r="A39" s="54">
        <v>19</v>
      </c>
      <c r="B39" s="92"/>
      <c r="C39" s="54"/>
      <c r="D39" s="52" t="s">
        <v>109</v>
      </c>
      <c r="E39" s="53"/>
      <c r="F39" s="74"/>
      <c r="G39" s="74"/>
      <c r="H39" s="74"/>
      <c r="I39" s="74"/>
      <c r="J39" s="74"/>
      <c r="K39" s="74"/>
      <c r="L39" s="74"/>
      <c r="M39" s="74"/>
      <c r="N39" s="74"/>
      <c r="O39" s="75">
        <f t="shared" ref="O39:W39" si="18">SUM(O38)</f>
        <v>79831.932773109918</v>
      </c>
      <c r="P39" s="75">
        <f t="shared" si="18"/>
        <v>0</v>
      </c>
      <c r="Q39" s="75">
        <v>0</v>
      </c>
      <c r="R39" s="75">
        <f t="shared" si="18"/>
        <v>0</v>
      </c>
      <c r="S39" s="75">
        <f t="shared" si="18"/>
        <v>0</v>
      </c>
      <c r="T39" s="75">
        <f t="shared" si="18"/>
        <v>0</v>
      </c>
      <c r="U39" s="75">
        <f t="shared" si="18"/>
        <v>0</v>
      </c>
      <c r="V39" s="75">
        <f t="shared" si="18"/>
        <v>0</v>
      </c>
      <c r="W39" s="75">
        <f t="shared" si="18"/>
        <v>0</v>
      </c>
      <c r="X39" s="64">
        <f t="shared" si="6"/>
        <v>79831.932773109918</v>
      </c>
      <c r="Y39" s="66"/>
      <c r="Z39" s="66"/>
      <c r="AA39" s="86"/>
      <c r="AB39" s="90"/>
      <c r="AC39" s="96"/>
      <c r="AD39" s="88"/>
      <c r="AE39" s="16"/>
    </row>
    <row r="40" spans="1:82" s="106" customFormat="1" ht="37.5" customHeight="1" x14ac:dyDescent="0.2">
      <c r="A40" s="54">
        <v>20</v>
      </c>
      <c r="B40" s="107"/>
      <c r="C40" s="108"/>
      <c r="D40" s="73" t="s">
        <v>110</v>
      </c>
      <c r="E40" s="53"/>
      <c r="F40" s="109"/>
      <c r="G40" s="109"/>
      <c r="H40" s="109"/>
      <c r="I40" s="109"/>
      <c r="J40" s="109"/>
      <c r="K40" s="109"/>
      <c r="L40" s="109"/>
      <c r="M40" s="109"/>
      <c r="N40" s="109"/>
      <c r="O40" s="75">
        <f t="shared" ref="O40:W40" si="19">O22+O24+O30+O37+O39</f>
        <v>2585630.2521008621</v>
      </c>
      <c r="P40" s="75">
        <f t="shared" si="19"/>
        <v>0</v>
      </c>
      <c r="Q40" s="75">
        <f t="shared" si="19"/>
        <v>15966.386554621984</v>
      </c>
      <c r="R40" s="75">
        <f t="shared" si="19"/>
        <v>0</v>
      </c>
      <c r="S40" s="75">
        <f t="shared" si="19"/>
        <v>1184473.0552771576</v>
      </c>
      <c r="T40" s="75">
        <f t="shared" si="19"/>
        <v>69724.770642201824</v>
      </c>
      <c r="U40" s="75">
        <f t="shared" si="19"/>
        <v>157643.975021202</v>
      </c>
      <c r="V40" s="75">
        <f t="shared" si="19"/>
        <v>5042.0168067227314</v>
      </c>
      <c r="W40" s="75">
        <f t="shared" si="19"/>
        <v>0</v>
      </c>
      <c r="X40" s="75">
        <f t="shared" si="6"/>
        <v>4018480.4564027684</v>
      </c>
      <c r="Y40" s="66"/>
      <c r="Z40" s="110"/>
      <c r="AA40" s="111"/>
      <c r="AB40" s="112"/>
      <c r="AC40" s="113"/>
      <c r="AD40" s="114"/>
      <c r="AE40" s="16"/>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row>
    <row r="41" spans="1:82" ht="15.75" x14ac:dyDescent="0.2">
      <c r="A41" s="115"/>
      <c r="B41" s="115"/>
      <c r="C41" s="115"/>
      <c r="D41" s="116"/>
      <c r="E41" s="117"/>
      <c r="F41" s="118"/>
      <c r="G41" s="118"/>
      <c r="H41" s="118"/>
      <c r="I41" s="119"/>
      <c r="J41" s="119"/>
      <c r="K41" s="115"/>
      <c r="L41" s="115"/>
      <c r="M41" s="115"/>
      <c r="N41" s="119"/>
      <c r="O41" s="119"/>
      <c r="P41" s="119"/>
      <c r="Q41" s="119"/>
      <c r="R41" s="115"/>
      <c r="S41" s="115"/>
      <c r="T41" s="115"/>
      <c r="U41" s="115"/>
      <c r="V41" s="115"/>
      <c r="W41" s="115"/>
      <c r="X41" s="119"/>
      <c r="Y41" s="119"/>
      <c r="Z41" s="119"/>
      <c r="AA41" s="119"/>
      <c r="AB41" s="119"/>
      <c r="AC41" s="119"/>
      <c r="AD41" s="119"/>
      <c r="AE41" s="16"/>
    </row>
    <row r="42" spans="1:82" ht="15.75" x14ac:dyDescent="0.25">
      <c r="A42" s="115"/>
      <c r="B42" s="115"/>
      <c r="C42" s="115"/>
      <c r="D42" s="116" t="s">
        <v>111</v>
      </c>
      <c r="E42" s="117"/>
      <c r="F42" s="118"/>
      <c r="G42" s="118"/>
      <c r="H42" s="118"/>
      <c r="I42" s="119"/>
      <c r="J42" s="119"/>
      <c r="K42" s="115"/>
      <c r="L42" s="115"/>
      <c r="M42" s="115"/>
      <c r="N42" s="119"/>
      <c r="O42" s="119"/>
      <c r="P42" s="119"/>
      <c r="Q42" s="119"/>
      <c r="R42" s="253" t="s">
        <v>112</v>
      </c>
      <c r="S42" s="253"/>
      <c r="T42" s="253"/>
      <c r="U42" s="120"/>
      <c r="V42" s="253" t="s">
        <v>395</v>
      </c>
      <c r="W42" s="253"/>
      <c r="X42" s="253"/>
      <c r="Y42" s="119"/>
      <c r="Z42" s="119"/>
      <c r="AA42" s="119"/>
      <c r="AB42" s="254"/>
      <c r="AC42" s="254"/>
      <c r="AD42" s="119"/>
      <c r="AE42" s="119"/>
      <c r="AF42" s="121"/>
    </row>
    <row r="43" spans="1:82" ht="15.75" customHeight="1" x14ac:dyDescent="0.25">
      <c r="A43" s="256" t="s">
        <v>114</v>
      </c>
      <c r="B43" s="256"/>
      <c r="C43" s="256"/>
      <c r="D43" s="256"/>
      <c r="E43" s="117"/>
      <c r="F43" s="118"/>
      <c r="G43" s="118"/>
      <c r="H43" s="118"/>
      <c r="I43" s="119"/>
      <c r="J43" s="119"/>
      <c r="K43" s="115"/>
      <c r="L43" s="115"/>
      <c r="M43" s="115"/>
      <c r="N43" s="119"/>
      <c r="O43" s="119"/>
      <c r="P43" s="119"/>
      <c r="Q43" s="119"/>
      <c r="R43" s="254" t="s">
        <v>115</v>
      </c>
      <c r="S43" s="254"/>
      <c r="T43" s="254"/>
      <c r="U43" s="120"/>
      <c r="V43" s="257" t="s">
        <v>116</v>
      </c>
      <c r="W43" s="257"/>
      <c r="X43" s="257"/>
      <c r="Y43" s="257"/>
      <c r="Z43" s="257"/>
      <c r="AA43" s="257"/>
      <c r="AB43" s="257"/>
      <c r="AC43" s="257"/>
      <c r="AD43" s="257"/>
      <c r="AE43" s="257"/>
      <c r="AF43" s="122"/>
    </row>
    <row r="44" spans="1:82" ht="15.75" customHeight="1" x14ac:dyDescent="0.2">
      <c r="A44" s="115"/>
      <c r="B44" s="256" t="s">
        <v>117</v>
      </c>
      <c r="C44" s="256"/>
      <c r="D44" s="256"/>
      <c r="E44" s="117"/>
      <c r="F44" s="118"/>
      <c r="G44" s="118"/>
      <c r="H44" s="118"/>
      <c r="I44" s="119"/>
      <c r="J44" s="119"/>
      <c r="K44" s="115"/>
      <c r="L44" s="115"/>
      <c r="M44" s="115"/>
      <c r="N44" s="119"/>
      <c r="O44" s="119"/>
      <c r="P44" s="119"/>
      <c r="Q44" s="119"/>
      <c r="R44" s="254" t="s">
        <v>118</v>
      </c>
      <c r="S44" s="254"/>
      <c r="T44" s="254"/>
      <c r="U44" s="117"/>
      <c r="V44" s="254" t="s">
        <v>119</v>
      </c>
      <c r="W44" s="254"/>
      <c r="X44" s="254"/>
      <c r="Y44" s="254"/>
      <c r="Z44" s="115"/>
      <c r="AA44" s="254"/>
      <c r="AB44" s="254"/>
      <c r="AC44" s="254"/>
      <c r="AD44" s="254"/>
      <c r="AE44" s="115"/>
      <c r="AF44" s="121"/>
    </row>
    <row r="45" spans="1:82" ht="17.25" customHeight="1" x14ac:dyDescent="0.2">
      <c r="A45" s="2"/>
      <c r="B45" s="2"/>
      <c r="D45" s="15"/>
      <c r="F45" s="6"/>
      <c r="I45" s="16"/>
      <c r="J45" s="16"/>
      <c r="K45" s="2"/>
      <c r="L45" s="2"/>
      <c r="M45" s="2"/>
      <c r="N45" s="16"/>
      <c r="O45" s="16"/>
      <c r="P45" s="16"/>
      <c r="Q45" s="16"/>
      <c r="S45" s="123"/>
      <c r="T45" s="123"/>
      <c r="U45" s="123"/>
      <c r="V45" s="123"/>
      <c r="X45" s="255"/>
      <c r="Y45" s="255"/>
      <c r="Z45" s="255"/>
      <c r="AA45" s="255"/>
      <c r="AB45" s="255"/>
      <c r="AC45" s="124"/>
      <c r="AD45" s="16"/>
      <c r="AE45" s="16"/>
    </row>
    <row r="46" spans="1:82" x14ac:dyDescent="0.2">
      <c r="F46" s="6"/>
      <c r="N46" s="7"/>
    </row>
    <row r="47" spans="1:82" x14ac:dyDescent="0.2">
      <c r="F47" s="6"/>
      <c r="N47" s="7"/>
    </row>
    <row r="48" spans="1:82" x14ac:dyDescent="0.2">
      <c r="F48" s="6"/>
      <c r="N48" s="7"/>
    </row>
    <row r="49" spans="6:14" x14ac:dyDescent="0.2">
      <c r="F49" s="6"/>
      <c r="N49" s="7"/>
    </row>
    <row r="50" spans="6:14" x14ac:dyDescent="0.2">
      <c r="F50" s="6"/>
      <c r="N50" s="7"/>
    </row>
    <row r="51" spans="6:14" x14ac:dyDescent="0.2">
      <c r="F51" s="6"/>
      <c r="N51" s="7"/>
    </row>
    <row r="52" spans="6:14" x14ac:dyDescent="0.2">
      <c r="F52" s="6"/>
      <c r="N52" s="7"/>
    </row>
    <row r="53" spans="6:14" x14ac:dyDescent="0.2">
      <c r="F53" s="6"/>
      <c r="N53" s="7"/>
    </row>
    <row r="54" spans="6:14" x14ac:dyDescent="0.2">
      <c r="F54" s="6"/>
      <c r="N54" s="7"/>
    </row>
    <row r="55" spans="6:14" x14ac:dyDescent="0.2">
      <c r="F55" s="6"/>
      <c r="N55" s="7"/>
    </row>
    <row r="56" spans="6:14" x14ac:dyDescent="0.2">
      <c r="F56" s="6"/>
      <c r="N56" s="7"/>
    </row>
    <row r="57" spans="6:14" x14ac:dyDescent="0.2">
      <c r="F57" s="6"/>
      <c r="N57" s="7"/>
    </row>
    <row r="58" spans="6:14" x14ac:dyDescent="0.2">
      <c r="F58" s="6"/>
      <c r="N58" s="7"/>
    </row>
    <row r="59" spans="6:14" x14ac:dyDescent="0.2">
      <c r="F59" s="6"/>
      <c r="N59" s="7"/>
    </row>
    <row r="60" spans="6:14" x14ac:dyDescent="0.2">
      <c r="F60" s="6"/>
      <c r="N60" s="7"/>
    </row>
    <row r="61" spans="6:14" x14ac:dyDescent="0.2">
      <c r="F61" s="6"/>
      <c r="N61" s="7"/>
    </row>
    <row r="62" spans="6:14" x14ac:dyDescent="0.2">
      <c r="F62" s="6"/>
      <c r="N62" s="7"/>
    </row>
    <row r="63" spans="6:14" x14ac:dyDescent="0.2">
      <c r="F63" s="6"/>
      <c r="N63" s="7"/>
    </row>
    <row r="64" spans="6:14"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sheetData>
  <mergeCells count="34">
    <mergeCell ref="X45:AB45"/>
    <mergeCell ref="A43:D43"/>
    <mergeCell ref="R43:T43"/>
    <mergeCell ref="V43:Z43"/>
    <mergeCell ref="AA43:AE43"/>
    <mergeCell ref="B44:D44"/>
    <mergeCell ref="R44:T44"/>
    <mergeCell ref="V44:Y44"/>
    <mergeCell ref="AA44:AD44"/>
    <mergeCell ref="AC18:AC19"/>
    <mergeCell ref="AD18:AD19"/>
    <mergeCell ref="AA32:AB32"/>
    <mergeCell ref="R42:T42"/>
    <mergeCell ref="V42:X42"/>
    <mergeCell ref="AB42:AC42"/>
    <mergeCell ref="AA17:AB17"/>
    <mergeCell ref="A18:A19"/>
    <mergeCell ref="B18:B19"/>
    <mergeCell ref="C18:C19"/>
    <mergeCell ref="D18:D19"/>
    <mergeCell ref="Y18:Y19"/>
    <mergeCell ref="Z18:Z19"/>
    <mergeCell ref="AA18:AA19"/>
    <mergeCell ref="AB18:AB19"/>
    <mergeCell ref="B7:E7"/>
    <mergeCell ref="Z7:AD7"/>
    <mergeCell ref="Z8:AE8"/>
    <mergeCell ref="C10:AD10"/>
    <mergeCell ref="S11:V11"/>
    <mergeCell ref="B5:O5"/>
    <mergeCell ref="W5:Y5"/>
    <mergeCell ref="B6:E6"/>
    <mergeCell ref="W6:Y6"/>
    <mergeCell ref="AA6:AD6"/>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34"/>
  <sheetViews>
    <sheetView topLeftCell="A119" zoomScale="80" workbookViewId="0">
      <selection activeCell="F80" sqref="F1:M1048576"/>
    </sheetView>
  </sheetViews>
  <sheetFormatPr defaultRowHeight="15.75" customHeight="1" x14ac:dyDescent="0.2"/>
  <cols>
    <col min="1" max="1" width="5.42578125" style="115" customWidth="1"/>
    <col min="2" max="2" width="9.42578125" style="125" customWidth="1"/>
    <col min="3" max="3" width="6.42578125" style="115" customWidth="1"/>
    <col min="4" max="4" width="21.140625" style="126" customWidth="1"/>
    <col min="5" max="5" width="11.28515625" style="117" customWidth="1"/>
    <col min="6" max="6" width="12.7109375" style="118" hidden="1" customWidth="1"/>
    <col min="7" max="7" width="12.7109375" style="121" hidden="1" customWidth="1"/>
    <col min="8" max="8" width="10" style="121" hidden="1" customWidth="1"/>
    <col min="9" max="9" width="9.28515625" style="121" hidden="1" customWidth="1"/>
    <col min="10" max="11" width="10.42578125" style="121" hidden="1" customWidth="1"/>
    <col min="12" max="12" width="10.5703125" style="121" hidden="1" customWidth="1"/>
    <col min="13" max="13" width="10.85546875" style="121" hidden="1" customWidth="1"/>
    <col min="14" max="14" width="14.42578125" style="115" customWidth="1"/>
    <col min="15" max="15" width="11.42578125" style="115" customWidth="1"/>
    <col min="16" max="16" width="12.85546875" style="115" customWidth="1"/>
    <col min="17" max="17" width="10.7109375" style="115" customWidth="1"/>
    <col min="18" max="19" width="12.7109375" style="115" customWidth="1"/>
    <col min="20" max="21" width="11.7109375" style="115" customWidth="1"/>
    <col min="22" max="22" width="12.7109375" style="115" customWidth="1"/>
    <col min="23" max="23" width="9.42578125" style="115" customWidth="1"/>
    <col min="24" max="24" width="10.28515625" style="127" customWidth="1"/>
    <col min="25" max="25" width="9.7109375" style="127" customWidth="1"/>
    <col min="26" max="257" width="9.140625" style="121" customWidth="1"/>
  </cols>
  <sheetData>
    <row r="1" spans="1:44" hidden="1" x14ac:dyDescent="0.2"/>
    <row r="2" spans="1:44" ht="18" customHeight="1" x14ac:dyDescent="0.2">
      <c r="D2" s="125"/>
      <c r="E2" s="258" t="s">
        <v>120</v>
      </c>
      <c r="F2" s="258"/>
      <c r="G2" s="258"/>
      <c r="H2" s="258"/>
      <c r="I2" s="258"/>
      <c r="J2" s="258"/>
      <c r="K2" s="258"/>
      <c r="L2" s="258"/>
      <c r="M2" s="258"/>
      <c r="N2" s="258"/>
      <c r="O2" s="258"/>
      <c r="P2" s="258"/>
      <c r="Q2" s="258"/>
      <c r="R2" s="128"/>
      <c r="S2" s="128"/>
      <c r="T2" s="128"/>
      <c r="U2" s="128"/>
    </row>
    <row r="3" spans="1:44" ht="15" customHeight="1" x14ac:dyDescent="0.2">
      <c r="D3" s="125"/>
      <c r="F3" s="125"/>
      <c r="G3" s="125"/>
      <c r="H3" s="125"/>
      <c r="I3" s="125"/>
      <c r="J3" s="125"/>
      <c r="K3" s="125"/>
      <c r="L3" s="125"/>
      <c r="M3" s="125"/>
    </row>
    <row r="4" spans="1:44" x14ac:dyDescent="0.2">
      <c r="B4" s="115"/>
      <c r="C4" s="21"/>
      <c r="D4" s="115"/>
    </row>
    <row r="5" spans="1:44" ht="21" customHeight="1" x14ac:dyDescent="0.2">
      <c r="B5" s="115"/>
      <c r="D5" s="116"/>
      <c r="E5" s="53" t="s">
        <v>9</v>
      </c>
      <c r="F5" s="110" t="s">
        <v>17</v>
      </c>
      <c r="G5" s="129" t="s">
        <v>18</v>
      </c>
      <c r="H5" s="54" t="s">
        <v>19</v>
      </c>
      <c r="I5" s="130" t="s">
        <v>13</v>
      </c>
      <c r="J5" s="130" t="s">
        <v>14</v>
      </c>
      <c r="K5" s="130" t="s">
        <v>121</v>
      </c>
      <c r="L5" s="54" t="s">
        <v>15</v>
      </c>
      <c r="M5" s="131" t="s">
        <v>11</v>
      </c>
      <c r="N5" s="132" t="s">
        <v>17</v>
      </c>
      <c r="O5" s="132" t="s">
        <v>18</v>
      </c>
      <c r="P5" s="132" t="s">
        <v>19</v>
      </c>
      <c r="Q5" s="76" t="s">
        <v>13</v>
      </c>
      <c r="R5" s="76" t="s">
        <v>14</v>
      </c>
      <c r="S5" s="76" t="s">
        <v>121</v>
      </c>
      <c r="T5" s="76" t="s">
        <v>15</v>
      </c>
      <c r="U5" s="76" t="s">
        <v>11</v>
      </c>
      <c r="V5" s="133"/>
      <c r="W5" s="134"/>
      <c r="X5" s="259"/>
      <c r="Y5" s="259"/>
    </row>
    <row r="6" spans="1:44" s="125" customFormat="1" ht="129" customHeight="1" x14ac:dyDescent="0.2">
      <c r="A6" s="235" t="s">
        <v>20</v>
      </c>
      <c r="B6" s="241" t="s">
        <v>21</v>
      </c>
      <c r="C6" s="235" t="s">
        <v>122</v>
      </c>
      <c r="D6" s="235" t="s">
        <v>123</v>
      </c>
      <c r="E6" s="262" t="s">
        <v>124</v>
      </c>
      <c r="F6" s="135" t="s">
        <v>125</v>
      </c>
      <c r="G6" s="135" t="s">
        <v>126</v>
      </c>
      <c r="H6" s="135" t="s">
        <v>127</v>
      </c>
      <c r="I6" s="135" t="s">
        <v>30</v>
      </c>
      <c r="J6" s="136" t="s">
        <v>128</v>
      </c>
      <c r="K6" s="136" t="s">
        <v>129</v>
      </c>
      <c r="L6" s="37" t="s">
        <v>32</v>
      </c>
      <c r="M6" s="134" t="s">
        <v>36</v>
      </c>
      <c r="N6" s="137" t="s">
        <v>130</v>
      </c>
      <c r="O6" s="138" t="s">
        <v>131</v>
      </c>
      <c r="P6" s="138" t="s">
        <v>38</v>
      </c>
      <c r="Q6" s="138" t="s">
        <v>39</v>
      </c>
      <c r="R6" s="139" t="s">
        <v>40</v>
      </c>
      <c r="S6" s="140" t="s">
        <v>129</v>
      </c>
      <c r="T6" s="139" t="s">
        <v>132</v>
      </c>
      <c r="U6" s="141" t="s">
        <v>36</v>
      </c>
      <c r="V6" s="142" t="s">
        <v>42</v>
      </c>
      <c r="W6" s="265" t="s">
        <v>43</v>
      </c>
      <c r="X6" s="268" t="s">
        <v>133</v>
      </c>
      <c r="Y6" s="268" t="s">
        <v>134</v>
      </c>
    </row>
    <row r="7" spans="1:44" s="125" customFormat="1" ht="98.25" customHeight="1" x14ac:dyDescent="0.2">
      <c r="A7" s="260"/>
      <c r="B7" s="261"/>
      <c r="C7" s="260"/>
      <c r="D7" s="260"/>
      <c r="E7" s="263"/>
      <c r="F7" s="54" t="s">
        <v>49</v>
      </c>
      <c r="G7" s="54" t="s">
        <v>49</v>
      </c>
      <c r="H7" s="54" t="s">
        <v>49</v>
      </c>
      <c r="I7" s="54" t="s">
        <v>49</v>
      </c>
      <c r="J7" s="54" t="s">
        <v>49</v>
      </c>
      <c r="K7" s="54" t="s">
        <v>49</v>
      </c>
      <c r="L7" s="54" t="s">
        <v>49</v>
      </c>
      <c r="M7" s="46" t="s">
        <v>49</v>
      </c>
      <c r="N7" s="235" t="s">
        <v>135</v>
      </c>
      <c r="O7" s="240" t="s">
        <v>136</v>
      </c>
      <c r="P7" s="240" t="s">
        <v>136</v>
      </c>
      <c r="Q7" s="240" t="s">
        <v>136</v>
      </c>
      <c r="R7" s="235" t="s">
        <v>136</v>
      </c>
      <c r="S7" s="240" t="s">
        <v>136</v>
      </c>
      <c r="T7" s="235" t="s">
        <v>136</v>
      </c>
      <c r="U7" s="235" t="s">
        <v>136</v>
      </c>
      <c r="V7" s="240" t="s">
        <v>137</v>
      </c>
      <c r="W7" s="266"/>
      <c r="X7" s="269"/>
      <c r="Y7" s="269"/>
    </row>
    <row r="8" spans="1:44" s="125" customFormat="1" ht="36.75" customHeight="1" thickBot="1" x14ac:dyDescent="0.25">
      <c r="A8" s="236"/>
      <c r="B8" s="242"/>
      <c r="C8" s="236"/>
      <c r="D8" s="236"/>
      <c r="E8" s="264"/>
      <c r="F8" s="46"/>
      <c r="G8" s="46"/>
      <c r="H8" s="46"/>
      <c r="I8" s="46"/>
      <c r="J8" s="46"/>
      <c r="K8" s="46"/>
      <c r="L8" s="46"/>
      <c r="M8" s="54"/>
      <c r="N8" s="236"/>
      <c r="O8" s="236"/>
      <c r="P8" s="236"/>
      <c r="Q8" s="236"/>
      <c r="R8" s="236"/>
      <c r="S8" s="236"/>
      <c r="T8" s="236"/>
      <c r="U8" s="236"/>
      <c r="V8" s="236"/>
      <c r="W8" s="267"/>
      <c r="X8" s="270"/>
      <c r="Y8" s="270"/>
    </row>
    <row r="9" spans="1:44" ht="29.25" customHeight="1" x14ac:dyDescent="0.2">
      <c r="A9" s="271">
        <v>1</v>
      </c>
      <c r="B9" s="273" t="s">
        <v>138</v>
      </c>
      <c r="C9" s="271">
        <v>1</v>
      </c>
      <c r="D9" s="275" t="s">
        <v>139</v>
      </c>
      <c r="E9" s="277" t="s">
        <v>140</v>
      </c>
      <c r="F9" s="271">
        <v>46000</v>
      </c>
      <c r="G9" s="271">
        <v>4000</v>
      </c>
      <c r="H9" s="271">
        <v>7000</v>
      </c>
      <c r="I9" s="271">
        <v>1000</v>
      </c>
      <c r="J9" s="271">
        <v>2000</v>
      </c>
      <c r="K9" s="271"/>
      <c r="L9" s="271">
        <v>1000</v>
      </c>
      <c r="M9" s="271"/>
      <c r="N9" s="279">
        <f>F9/1.19</f>
        <v>38655.462184873948</v>
      </c>
      <c r="O9" s="279">
        <f t="shared" ref="O9:T9" si="0">G9/1.18999999999999</f>
        <v>3361.3445378151546</v>
      </c>
      <c r="P9" s="279">
        <f t="shared" si="0"/>
        <v>5882.3529411765203</v>
      </c>
      <c r="Q9" s="279">
        <f t="shared" si="0"/>
        <v>840.33613445378865</v>
      </c>
      <c r="R9" s="279">
        <f t="shared" si="0"/>
        <v>1680.6722689075773</v>
      </c>
      <c r="S9" s="279">
        <f t="shared" si="0"/>
        <v>0</v>
      </c>
      <c r="T9" s="279">
        <f t="shared" si="0"/>
        <v>840.33613445378865</v>
      </c>
      <c r="U9" s="279">
        <v>0</v>
      </c>
      <c r="V9" s="279">
        <f>SUM(N9:U10)</f>
        <v>51260.504201680778</v>
      </c>
      <c r="W9" s="281" t="s">
        <v>141</v>
      </c>
      <c r="X9" s="283" t="s">
        <v>80</v>
      </c>
      <c r="Y9" s="285" t="s">
        <v>142</v>
      </c>
    </row>
    <row r="10" spans="1:44" ht="19.5" customHeight="1" thickBot="1" x14ac:dyDescent="0.25">
      <c r="A10" s="272"/>
      <c r="B10" s="274"/>
      <c r="C10" s="272"/>
      <c r="D10" s="276"/>
      <c r="E10" s="278"/>
      <c r="F10" s="272"/>
      <c r="G10" s="272"/>
      <c r="H10" s="272"/>
      <c r="I10" s="272"/>
      <c r="J10" s="272"/>
      <c r="K10" s="272"/>
      <c r="L10" s="272"/>
      <c r="M10" s="272"/>
      <c r="N10" s="280"/>
      <c r="O10" s="280"/>
      <c r="P10" s="280"/>
      <c r="Q10" s="280"/>
      <c r="R10" s="280"/>
      <c r="S10" s="280"/>
      <c r="T10" s="280"/>
      <c r="U10" s="280"/>
      <c r="V10" s="280"/>
      <c r="W10" s="282"/>
      <c r="X10" s="284"/>
      <c r="Y10" s="286"/>
    </row>
    <row r="11" spans="1:44" s="143" customFormat="1" ht="25.5" customHeight="1" x14ac:dyDescent="0.2">
      <c r="A11" s="54">
        <v>2</v>
      </c>
      <c r="B11" s="50"/>
      <c r="C11" s="54"/>
      <c r="D11" s="82" t="s">
        <v>143</v>
      </c>
      <c r="E11" s="144"/>
      <c r="F11" s="61">
        <f>SUM(F9)</f>
        <v>46000</v>
      </c>
      <c r="G11" s="61">
        <f>SUM(G9)</f>
        <v>4000</v>
      </c>
      <c r="H11" s="61">
        <f>SUM(H9)</f>
        <v>7000</v>
      </c>
      <c r="I11" s="61">
        <f>SUM(I9)</f>
        <v>1000</v>
      </c>
      <c r="J11" s="61">
        <f>SUM(J9)</f>
        <v>2000</v>
      </c>
      <c r="K11" s="61"/>
      <c r="L11" s="61">
        <f>SUM(L9)</f>
        <v>1000</v>
      </c>
      <c r="M11" s="61"/>
      <c r="N11" s="63">
        <f t="shared" ref="N11:U11" si="1">SUM(N9)</f>
        <v>38655.462184873948</v>
      </c>
      <c r="O11" s="63">
        <f t="shared" si="1"/>
        <v>3361.3445378151546</v>
      </c>
      <c r="P11" s="63">
        <f t="shared" si="1"/>
        <v>5882.3529411765203</v>
      </c>
      <c r="Q11" s="63">
        <f t="shared" si="1"/>
        <v>840.33613445378865</v>
      </c>
      <c r="R11" s="63">
        <f t="shared" si="1"/>
        <v>1680.6722689075773</v>
      </c>
      <c r="S11" s="63">
        <f t="shared" si="1"/>
        <v>0</v>
      </c>
      <c r="T11" s="63">
        <f t="shared" si="1"/>
        <v>840.33613445378865</v>
      </c>
      <c r="U11" s="63">
        <f t="shared" si="1"/>
        <v>0</v>
      </c>
      <c r="V11" s="63">
        <f t="shared" ref="V11:V17" si="2">SUM(N11:U11)</f>
        <v>51260.504201680778</v>
      </c>
      <c r="W11" s="145"/>
      <c r="X11" s="146"/>
      <c r="Y11" s="147"/>
      <c r="Z11" s="121"/>
      <c r="AA11" s="121"/>
      <c r="AB11" s="121"/>
      <c r="AC11" s="121"/>
      <c r="AD11" s="121"/>
      <c r="AE11" s="121"/>
      <c r="AF11" s="121"/>
      <c r="AG11" s="121"/>
      <c r="AH11" s="121"/>
      <c r="AI11" s="121"/>
      <c r="AJ11" s="121"/>
      <c r="AK11" s="121"/>
      <c r="AL11" s="121"/>
      <c r="AM11" s="121"/>
      <c r="AN11" s="121"/>
      <c r="AO11" s="121"/>
      <c r="AP11" s="121"/>
      <c r="AQ11" s="121"/>
      <c r="AR11" s="121"/>
    </row>
    <row r="12" spans="1:44" s="121" customFormat="1" ht="140.25" customHeight="1" x14ac:dyDescent="0.2">
      <c r="A12" s="54">
        <v>3</v>
      </c>
      <c r="B12" s="68" t="s">
        <v>144</v>
      </c>
      <c r="C12" s="54">
        <v>2</v>
      </c>
      <c r="D12" s="82" t="s">
        <v>145</v>
      </c>
      <c r="E12" s="144" t="s">
        <v>146</v>
      </c>
      <c r="F12" s="61">
        <v>4000</v>
      </c>
      <c r="G12" s="61">
        <v>8000</v>
      </c>
      <c r="H12" s="61">
        <v>21000</v>
      </c>
      <c r="I12" s="61">
        <v>1000</v>
      </c>
      <c r="J12" s="61">
        <v>3000</v>
      </c>
      <c r="K12" s="61"/>
      <c r="L12" s="61">
        <v>1000</v>
      </c>
      <c r="M12" s="61"/>
      <c r="N12" s="63">
        <f>F12/1.19</f>
        <v>3361.3445378151264</v>
      </c>
      <c r="O12" s="63">
        <f t="shared" ref="O12:U12" si="3">G12/1.19</f>
        <v>6722.6890756302528</v>
      </c>
      <c r="P12" s="63">
        <f t="shared" si="3"/>
        <v>17647.058823529413</v>
      </c>
      <c r="Q12" s="63">
        <f t="shared" si="3"/>
        <v>840.3361344537816</v>
      </c>
      <c r="R12" s="63">
        <f t="shared" si="3"/>
        <v>2521.0084033613448</v>
      </c>
      <c r="S12" s="63">
        <f t="shared" si="3"/>
        <v>0</v>
      </c>
      <c r="T12" s="63">
        <f t="shared" si="3"/>
        <v>840.3361344537816</v>
      </c>
      <c r="U12" s="63">
        <f t="shared" si="3"/>
        <v>0</v>
      </c>
      <c r="V12" s="63">
        <f t="shared" si="2"/>
        <v>31932.773109243699</v>
      </c>
      <c r="W12" s="148" t="s">
        <v>141</v>
      </c>
      <c r="X12" s="149" t="s">
        <v>62</v>
      </c>
      <c r="Y12" s="149" t="s">
        <v>142</v>
      </c>
      <c r="AA12" s="121" t="s">
        <v>124</v>
      </c>
    </row>
    <row r="13" spans="1:44" s="150" customFormat="1" ht="29.25" customHeight="1" x14ac:dyDescent="0.2">
      <c r="A13" s="46">
        <v>4</v>
      </c>
      <c r="B13" s="68"/>
      <c r="C13" s="68"/>
      <c r="D13" s="68" t="s">
        <v>147</v>
      </c>
      <c r="E13" s="149"/>
      <c r="F13" s="61"/>
      <c r="G13" s="61"/>
      <c r="H13" s="61"/>
      <c r="I13" s="61"/>
      <c r="J13" s="61"/>
      <c r="K13" s="61"/>
      <c r="L13" s="61"/>
      <c r="M13" s="61"/>
      <c r="N13" s="63">
        <f t="shared" ref="N13:T13" si="4">SUM(N12)</f>
        <v>3361.3445378151264</v>
      </c>
      <c r="O13" s="63">
        <f t="shared" si="4"/>
        <v>6722.6890756302528</v>
      </c>
      <c r="P13" s="63">
        <f t="shared" si="4"/>
        <v>17647.058823529413</v>
      </c>
      <c r="Q13" s="63">
        <f t="shared" si="4"/>
        <v>840.3361344537816</v>
      </c>
      <c r="R13" s="63">
        <f t="shared" si="4"/>
        <v>2521.0084033613448</v>
      </c>
      <c r="S13" s="63">
        <f t="shared" si="4"/>
        <v>0</v>
      </c>
      <c r="T13" s="63">
        <f t="shared" si="4"/>
        <v>840.3361344537816</v>
      </c>
      <c r="U13" s="63">
        <v>0</v>
      </c>
      <c r="V13" s="63">
        <f t="shared" si="2"/>
        <v>31932.773109243699</v>
      </c>
      <c r="W13" s="145"/>
      <c r="X13" s="151"/>
      <c r="Y13" s="147"/>
      <c r="Z13" s="121"/>
      <c r="AA13" s="121"/>
      <c r="AB13" s="121"/>
      <c r="AC13" s="121"/>
      <c r="AD13" s="121"/>
      <c r="AE13" s="121"/>
      <c r="AF13" s="121"/>
      <c r="AG13" s="121"/>
      <c r="AH13" s="121"/>
      <c r="AI13" s="121"/>
      <c r="AJ13" s="121"/>
      <c r="AK13" s="121"/>
      <c r="AL13" s="121"/>
      <c r="AM13" s="121"/>
      <c r="AN13" s="121"/>
      <c r="AO13" s="121"/>
      <c r="AP13" s="121"/>
      <c r="AQ13" s="121"/>
      <c r="AR13" s="121"/>
    </row>
    <row r="14" spans="1:44" ht="82.5" customHeight="1" x14ac:dyDescent="0.2">
      <c r="A14" s="54">
        <v>5</v>
      </c>
      <c r="B14" s="54" t="s">
        <v>148</v>
      </c>
      <c r="C14" s="54">
        <v>3</v>
      </c>
      <c r="D14" s="82" t="s">
        <v>149</v>
      </c>
      <c r="E14" s="144" t="s">
        <v>150</v>
      </c>
      <c r="F14" s="61">
        <v>740000</v>
      </c>
      <c r="G14" s="61">
        <v>300000</v>
      </c>
      <c r="H14" s="219">
        <v>760000</v>
      </c>
      <c r="I14" s="61">
        <v>31000</v>
      </c>
      <c r="J14" s="61">
        <v>88000</v>
      </c>
      <c r="K14" s="61">
        <v>15000</v>
      </c>
      <c r="L14" s="61">
        <v>40000</v>
      </c>
      <c r="M14" s="61">
        <v>50000</v>
      </c>
      <c r="N14" s="63">
        <f>F14/1.19</f>
        <v>621848.73949579836</v>
      </c>
      <c r="O14" s="63">
        <f t="shared" ref="O14:U14" si="5">G14/1.19</f>
        <v>252100.84033613445</v>
      </c>
      <c r="P14" s="63">
        <f t="shared" si="5"/>
        <v>638655.46218487399</v>
      </c>
      <c r="Q14" s="63">
        <f t="shared" si="5"/>
        <v>26050.420168067227</v>
      </c>
      <c r="R14" s="63">
        <f t="shared" si="5"/>
        <v>73949.579831932773</v>
      </c>
      <c r="S14" s="63">
        <f t="shared" si="5"/>
        <v>12605.042016806723</v>
      </c>
      <c r="T14" s="63">
        <f t="shared" si="5"/>
        <v>33613.445378151264</v>
      </c>
      <c r="U14" s="63">
        <f t="shared" si="5"/>
        <v>42016.806722689078</v>
      </c>
      <c r="V14" s="63">
        <f t="shared" si="2"/>
        <v>1700840.336134454</v>
      </c>
      <c r="W14" s="148" t="s">
        <v>141</v>
      </c>
      <c r="X14" s="287" t="s">
        <v>151</v>
      </c>
      <c r="Y14" s="288"/>
    </row>
    <row r="15" spans="1:44" ht="30" customHeight="1" x14ac:dyDescent="0.2">
      <c r="A15" s="54">
        <v>6</v>
      </c>
      <c r="B15" s="54"/>
      <c r="C15" s="54"/>
      <c r="D15" s="110" t="s">
        <v>152</v>
      </c>
      <c r="E15" s="144"/>
      <c r="F15" s="61"/>
      <c r="G15" s="61"/>
      <c r="H15" s="61"/>
      <c r="I15" s="61"/>
      <c r="J15" s="61"/>
      <c r="K15" s="61"/>
      <c r="L15" s="61"/>
      <c r="M15" s="61"/>
      <c r="N15" s="63">
        <f t="shared" ref="N15:U15" si="6">SUM(N14)</f>
        <v>621848.73949579836</v>
      </c>
      <c r="O15" s="63">
        <f t="shared" si="6"/>
        <v>252100.84033613445</v>
      </c>
      <c r="P15" s="63">
        <f t="shared" si="6"/>
        <v>638655.46218487399</v>
      </c>
      <c r="Q15" s="63">
        <f t="shared" si="6"/>
        <v>26050.420168067227</v>
      </c>
      <c r="R15" s="63">
        <f t="shared" si="6"/>
        <v>73949.579831932773</v>
      </c>
      <c r="S15" s="63">
        <f t="shared" si="6"/>
        <v>12605.042016806723</v>
      </c>
      <c r="T15" s="63">
        <f t="shared" si="6"/>
        <v>33613.445378151264</v>
      </c>
      <c r="U15" s="63">
        <f t="shared" si="6"/>
        <v>42016.806722689078</v>
      </c>
      <c r="V15" s="63">
        <f t="shared" si="2"/>
        <v>1700840.336134454</v>
      </c>
      <c r="W15" s="148"/>
      <c r="X15" s="289"/>
      <c r="Y15" s="290"/>
    </row>
    <row r="16" spans="1:44" ht="35.25" customHeight="1" x14ac:dyDescent="0.2">
      <c r="A16" s="46">
        <v>7</v>
      </c>
      <c r="B16" s="54" t="s">
        <v>153</v>
      </c>
      <c r="C16" s="54">
        <v>4</v>
      </c>
      <c r="D16" s="82" t="s">
        <v>154</v>
      </c>
      <c r="E16" s="144" t="s">
        <v>155</v>
      </c>
      <c r="F16" s="61">
        <v>38000</v>
      </c>
      <c r="G16" s="61">
        <v>33500</v>
      </c>
      <c r="H16" s="61">
        <v>100000</v>
      </c>
      <c r="I16" s="61">
        <v>1000</v>
      </c>
      <c r="J16" s="61">
        <v>5800</v>
      </c>
      <c r="K16" s="61">
        <v>6000</v>
      </c>
      <c r="L16" s="61">
        <v>12000</v>
      </c>
      <c r="M16" s="61">
        <v>14500</v>
      </c>
      <c r="N16" s="63">
        <f t="shared" ref="N16:U16" si="7">F16/1.09</f>
        <v>34862.385321100912</v>
      </c>
      <c r="O16" s="63">
        <f t="shared" si="7"/>
        <v>30733.944954128438</v>
      </c>
      <c r="P16" s="63">
        <f t="shared" si="7"/>
        <v>91743.119266055044</v>
      </c>
      <c r="Q16" s="63">
        <f t="shared" si="7"/>
        <v>917.43119266055044</v>
      </c>
      <c r="R16" s="63">
        <f t="shared" si="7"/>
        <v>5321.1009174311921</v>
      </c>
      <c r="S16" s="63">
        <f t="shared" si="7"/>
        <v>5504.5871559633024</v>
      </c>
      <c r="T16" s="63">
        <f t="shared" si="7"/>
        <v>11009.174311926605</v>
      </c>
      <c r="U16" s="63">
        <f t="shared" si="7"/>
        <v>13302.75229357798</v>
      </c>
      <c r="V16" s="63">
        <f t="shared" si="2"/>
        <v>193394.49541284406</v>
      </c>
      <c r="W16" s="148" t="s">
        <v>141</v>
      </c>
      <c r="X16" s="291"/>
      <c r="Y16" s="292"/>
    </row>
    <row r="17" spans="1:27" ht="129" customHeight="1" x14ac:dyDescent="0.2">
      <c r="A17" s="46">
        <v>8</v>
      </c>
      <c r="B17" s="54" t="s">
        <v>153</v>
      </c>
      <c r="C17" s="54">
        <v>5</v>
      </c>
      <c r="D17" s="82" t="s">
        <v>156</v>
      </c>
      <c r="E17" s="144" t="s">
        <v>157</v>
      </c>
      <c r="F17" s="61">
        <v>42000</v>
      </c>
      <c r="G17" s="61">
        <v>6500</v>
      </c>
      <c r="H17" s="61">
        <v>57000</v>
      </c>
      <c r="I17" s="61">
        <v>2000</v>
      </c>
      <c r="J17" s="61">
        <v>3200</v>
      </c>
      <c r="K17" s="61">
        <v>2000</v>
      </c>
      <c r="L17" s="61">
        <v>4000</v>
      </c>
      <c r="M17" s="61">
        <v>3500</v>
      </c>
      <c r="N17" s="63">
        <f>F17/1.19</f>
        <v>35294.117647058825</v>
      </c>
      <c r="O17" s="63">
        <f t="shared" ref="O17:U17" si="8">G17/1.19</f>
        <v>5462.1848739495799</v>
      </c>
      <c r="P17" s="63">
        <f t="shared" si="8"/>
        <v>47899.159663865546</v>
      </c>
      <c r="Q17" s="63">
        <f t="shared" si="8"/>
        <v>1680.6722689075632</v>
      </c>
      <c r="R17" s="63">
        <f t="shared" si="8"/>
        <v>2689.0756302521008</v>
      </c>
      <c r="S17" s="63">
        <f t="shared" si="8"/>
        <v>1680.6722689075632</v>
      </c>
      <c r="T17" s="63">
        <f t="shared" si="8"/>
        <v>3361.3445378151264</v>
      </c>
      <c r="U17" s="63">
        <f t="shared" si="8"/>
        <v>2941.1764705882356</v>
      </c>
      <c r="V17" s="63">
        <f t="shared" si="2"/>
        <v>101008.40336134455</v>
      </c>
      <c r="W17" s="148" t="s">
        <v>141</v>
      </c>
      <c r="X17" s="152" t="s">
        <v>80</v>
      </c>
      <c r="Y17" s="152" t="s">
        <v>158</v>
      </c>
    </row>
    <row r="18" spans="1:27" ht="28.5" customHeight="1" x14ac:dyDescent="0.2">
      <c r="A18" s="54">
        <v>9</v>
      </c>
      <c r="B18" s="54"/>
      <c r="C18" s="54"/>
      <c r="D18" s="54" t="s">
        <v>159</v>
      </c>
      <c r="E18" s="144"/>
      <c r="F18" s="61">
        <f>SUM(F16:F17)</f>
        <v>80000</v>
      </c>
      <c r="G18" s="61">
        <f>SUM(G16:G17)</f>
        <v>40000</v>
      </c>
      <c r="H18" s="61">
        <f t="shared" ref="H18:V18" si="9">SUM(H16:H17)</f>
        <v>157000</v>
      </c>
      <c r="I18" s="61">
        <f t="shared" si="9"/>
        <v>3000</v>
      </c>
      <c r="J18" s="61">
        <f t="shared" si="9"/>
        <v>9000</v>
      </c>
      <c r="K18" s="61">
        <f t="shared" si="9"/>
        <v>8000</v>
      </c>
      <c r="L18" s="61">
        <f t="shared" si="9"/>
        <v>16000</v>
      </c>
      <c r="M18" s="61">
        <f t="shared" si="9"/>
        <v>18000</v>
      </c>
      <c r="N18" s="63">
        <f t="shared" si="9"/>
        <v>70156.502968159737</v>
      </c>
      <c r="O18" s="63">
        <f t="shared" si="9"/>
        <v>36196.129828078017</v>
      </c>
      <c r="P18" s="63">
        <f t="shared" si="9"/>
        <v>139642.27892992058</v>
      </c>
      <c r="Q18" s="63">
        <f t="shared" si="9"/>
        <v>2598.1034615681137</v>
      </c>
      <c r="R18" s="63">
        <f t="shared" si="9"/>
        <v>8010.1765476832934</v>
      </c>
      <c r="S18" s="63">
        <f t="shared" si="9"/>
        <v>7185.2594248708656</v>
      </c>
      <c r="T18" s="63">
        <f t="shared" si="9"/>
        <v>14370.518849741731</v>
      </c>
      <c r="U18" s="63">
        <f t="shared" si="9"/>
        <v>16243.928764166216</v>
      </c>
      <c r="V18" s="63">
        <f t="shared" si="9"/>
        <v>294402.89877418859</v>
      </c>
      <c r="W18" s="153"/>
      <c r="X18" s="154"/>
      <c r="Y18" s="154"/>
    </row>
    <row r="19" spans="1:27" ht="36" customHeight="1" x14ac:dyDescent="0.2">
      <c r="A19" s="54">
        <v>10</v>
      </c>
      <c r="B19" s="54" t="s">
        <v>160</v>
      </c>
      <c r="C19" s="54">
        <v>6</v>
      </c>
      <c r="D19" s="82" t="s">
        <v>161</v>
      </c>
      <c r="E19" s="144" t="s">
        <v>162</v>
      </c>
      <c r="F19" s="61">
        <v>20000</v>
      </c>
      <c r="G19" s="61"/>
      <c r="H19" s="61"/>
      <c r="I19" s="61"/>
      <c r="J19" s="61"/>
      <c r="K19" s="61"/>
      <c r="L19" s="61"/>
      <c r="M19" s="61"/>
      <c r="N19" s="63">
        <f>F19/1.19</f>
        <v>16806.722689075632</v>
      </c>
      <c r="O19" s="63">
        <f t="shared" ref="O19:U21" si="10">G19/1.19</f>
        <v>0</v>
      </c>
      <c r="P19" s="63">
        <f t="shared" si="10"/>
        <v>0</v>
      </c>
      <c r="Q19" s="63">
        <f t="shared" si="10"/>
        <v>0</v>
      </c>
      <c r="R19" s="63">
        <f t="shared" si="10"/>
        <v>0</v>
      </c>
      <c r="S19" s="63">
        <f t="shared" si="10"/>
        <v>0</v>
      </c>
      <c r="T19" s="63">
        <f t="shared" si="10"/>
        <v>0</v>
      </c>
      <c r="U19" s="63">
        <f t="shared" si="10"/>
        <v>0</v>
      </c>
      <c r="V19" s="63">
        <f t="shared" ref="V19:V21" si="11">SUM(N19:U19)</f>
        <v>16806.722689075632</v>
      </c>
      <c r="W19" s="155" t="s">
        <v>141</v>
      </c>
      <c r="X19" s="152" t="s">
        <v>163</v>
      </c>
      <c r="Y19" s="152" t="s">
        <v>164</v>
      </c>
    </row>
    <row r="20" spans="1:27" ht="68.25" customHeight="1" x14ac:dyDescent="0.2">
      <c r="A20" s="54">
        <v>11</v>
      </c>
      <c r="B20" s="54" t="s">
        <v>160</v>
      </c>
      <c r="C20" s="54">
        <v>7</v>
      </c>
      <c r="D20" s="82" t="s">
        <v>165</v>
      </c>
      <c r="E20" s="144" t="s">
        <v>166</v>
      </c>
      <c r="F20" s="61">
        <v>1000</v>
      </c>
      <c r="G20" s="61"/>
      <c r="H20" s="61"/>
      <c r="I20" s="61"/>
      <c r="J20" s="61"/>
      <c r="K20" s="61"/>
      <c r="L20" s="61"/>
      <c r="M20" s="61"/>
      <c r="N20" s="63">
        <f t="shared" ref="N20:N21" si="12">F20/1.19</f>
        <v>840.3361344537816</v>
      </c>
      <c r="O20" s="63">
        <f t="shared" si="10"/>
        <v>0</v>
      </c>
      <c r="P20" s="63">
        <f t="shared" si="10"/>
        <v>0</v>
      </c>
      <c r="Q20" s="63">
        <f t="shared" si="10"/>
        <v>0</v>
      </c>
      <c r="R20" s="63">
        <f t="shared" si="10"/>
        <v>0</v>
      </c>
      <c r="S20" s="63">
        <f t="shared" si="10"/>
        <v>0</v>
      </c>
      <c r="T20" s="63">
        <f t="shared" si="10"/>
        <v>0</v>
      </c>
      <c r="U20" s="63">
        <f t="shared" si="10"/>
        <v>0</v>
      </c>
      <c r="V20" s="63">
        <f t="shared" si="11"/>
        <v>840.3361344537816</v>
      </c>
      <c r="W20" s="155" t="s">
        <v>141</v>
      </c>
      <c r="X20" s="152" t="s">
        <v>163</v>
      </c>
      <c r="Y20" s="152" t="s">
        <v>164</v>
      </c>
      <c r="AA20" s="121" t="s">
        <v>167</v>
      </c>
    </row>
    <row r="21" spans="1:27" ht="39.75" customHeight="1" x14ac:dyDescent="0.2">
      <c r="A21" s="54">
        <v>12</v>
      </c>
      <c r="B21" s="54" t="s">
        <v>160</v>
      </c>
      <c r="C21" s="54">
        <v>8</v>
      </c>
      <c r="D21" s="82" t="s">
        <v>168</v>
      </c>
      <c r="E21" s="144" t="s">
        <v>169</v>
      </c>
      <c r="F21" s="61">
        <v>1000</v>
      </c>
      <c r="G21" s="61"/>
      <c r="H21" s="61"/>
      <c r="I21" s="61"/>
      <c r="J21" s="61"/>
      <c r="K21" s="61"/>
      <c r="L21" s="61"/>
      <c r="M21" s="61"/>
      <c r="N21" s="63">
        <f t="shared" si="12"/>
        <v>840.3361344537816</v>
      </c>
      <c r="O21" s="63">
        <f t="shared" si="10"/>
        <v>0</v>
      </c>
      <c r="P21" s="63">
        <f t="shared" si="10"/>
        <v>0</v>
      </c>
      <c r="Q21" s="63">
        <f t="shared" si="10"/>
        <v>0</v>
      </c>
      <c r="R21" s="63">
        <f t="shared" si="10"/>
        <v>0</v>
      </c>
      <c r="S21" s="63">
        <f t="shared" si="10"/>
        <v>0</v>
      </c>
      <c r="T21" s="63">
        <f t="shared" si="10"/>
        <v>0</v>
      </c>
      <c r="U21" s="63">
        <f t="shared" si="10"/>
        <v>0</v>
      </c>
      <c r="V21" s="63">
        <f t="shared" si="11"/>
        <v>840.3361344537816</v>
      </c>
      <c r="W21" s="155" t="s">
        <v>141</v>
      </c>
      <c r="X21" s="152" t="s">
        <v>163</v>
      </c>
      <c r="Y21" s="152" t="s">
        <v>164</v>
      </c>
    </row>
    <row r="22" spans="1:27" ht="35.25" customHeight="1" x14ac:dyDescent="0.2">
      <c r="A22" s="71">
        <v>13</v>
      </c>
      <c r="B22" s="54"/>
      <c r="C22" s="54"/>
      <c r="D22" s="110" t="s">
        <v>170</v>
      </c>
      <c r="E22" s="144"/>
      <c r="F22" s="61">
        <f>SUM(F19:F21)</f>
        <v>22000</v>
      </c>
      <c r="G22" s="61"/>
      <c r="H22" s="61"/>
      <c r="I22" s="61"/>
      <c r="J22" s="61"/>
      <c r="K22" s="61"/>
      <c r="L22" s="61"/>
      <c r="M22" s="61"/>
      <c r="N22" s="63">
        <f t="shared" ref="N22:V22" si="13">SUM(N19:N21)</f>
        <v>18487.394957983193</v>
      </c>
      <c r="O22" s="63">
        <f t="shared" si="13"/>
        <v>0</v>
      </c>
      <c r="P22" s="63">
        <f t="shared" si="13"/>
        <v>0</v>
      </c>
      <c r="Q22" s="63">
        <f t="shared" si="13"/>
        <v>0</v>
      </c>
      <c r="R22" s="63">
        <f t="shared" si="13"/>
        <v>0</v>
      </c>
      <c r="S22" s="63">
        <f t="shared" si="13"/>
        <v>0</v>
      </c>
      <c r="T22" s="63">
        <f t="shared" si="13"/>
        <v>0</v>
      </c>
      <c r="U22" s="63">
        <f t="shared" si="13"/>
        <v>0</v>
      </c>
      <c r="V22" s="63">
        <f t="shared" si="13"/>
        <v>18487.394957983193</v>
      </c>
      <c r="W22" s="153"/>
      <c r="X22" s="154"/>
      <c r="Y22" s="156"/>
    </row>
    <row r="23" spans="1:27" ht="238.5" customHeight="1" x14ac:dyDescent="0.2">
      <c r="A23" s="54">
        <v>14</v>
      </c>
      <c r="B23" s="54" t="s">
        <v>106</v>
      </c>
      <c r="C23" s="54">
        <v>9</v>
      </c>
      <c r="D23" s="82" t="s">
        <v>171</v>
      </c>
      <c r="E23" s="144" t="s">
        <v>172</v>
      </c>
      <c r="F23" s="61">
        <v>22000</v>
      </c>
      <c r="G23" s="61"/>
      <c r="H23" s="61"/>
      <c r="I23" s="61"/>
      <c r="J23" s="61"/>
      <c r="K23" s="61"/>
      <c r="L23" s="61"/>
      <c r="M23" s="61"/>
      <c r="N23" s="63">
        <f t="shared" ref="N23:T23" si="14">F23</f>
        <v>22000</v>
      </c>
      <c r="O23" s="63">
        <f t="shared" si="14"/>
        <v>0</v>
      </c>
      <c r="P23" s="63">
        <f t="shared" si="14"/>
        <v>0</v>
      </c>
      <c r="Q23" s="63">
        <f t="shared" si="14"/>
        <v>0</v>
      </c>
      <c r="R23" s="63">
        <f t="shared" si="14"/>
        <v>0</v>
      </c>
      <c r="S23" s="63">
        <f t="shared" si="14"/>
        <v>0</v>
      </c>
      <c r="T23" s="63">
        <f t="shared" si="14"/>
        <v>0</v>
      </c>
      <c r="U23" s="63">
        <v>0</v>
      </c>
      <c r="V23" s="63">
        <f t="shared" ref="V23:V36" si="15">SUM(N23:U23)</f>
        <v>22000</v>
      </c>
      <c r="W23" s="148" t="s">
        <v>141</v>
      </c>
      <c r="X23" s="157" t="s">
        <v>62</v>
      </c>
      <c r="Y23" s="158" t="s">
        <v>72</v>
      </c>
    </row>
    <row r="24" spans="1:27" ht="93" customHeight="1" x14ac:dyDescent="0.2">
      <c r="A24" s="54">
        <v>15</v>
      </c>
      <c r="B24" s="54" t="s">
        <v>106</v>
      </c>
      <c r="C24" s="54">
        <v>10</v>
      </c>
      <c r="D24" s="159" t="s">
        <v>173</v>
      </c>
      <c r="E24" s="160" t="s">
        <v>174</v>
      </c>
      <c r="F24" s="61">
        <v>126000</v>
      </c>
      <c r="G24" s="61"/>
      <c r="H24" s="61"/>
      <c r="I24" s="61"/>
      <c r="J24" s="61"/>
      <c r="K24" s="61"/>
      <c r="L24" s="61"/>
      <c r="M24" s="61"/>
      <c r="N24" s="63">
        <f>F24/1.19</f>
        <v>105882.35294117648</v>
      </c>
      <c r="O24" s="63">
        <f t="shared" ref="O24:U25" si="16">G24/1.19</f>
        <v>0</v>
      </c>
      <c r="P24" s="63">
        <f t="shared" si="16"/>
        <v>0</v>
      </c>
      <c r="Q24" s="63">
        <f t="shared" si="16"/>
        <v>0</v>
      </c>
      <c r="R24" s="63">
        <f t="shared" si="16"/>
        <v>0</v>
      </c>
      <c r="S24" s="63">
        <f t="shared" si="16"/>
        <v>0</v>
      </c>
      <c r="T24" s="63">
        <f t="shared" si="16"/>
        <v>0</v>
      </c>
      <c r="U24" s="63">
        <f t="shared" si="16"/>
        <v>0</v>
      </c>
      <c r="V24" s="63">
        <f t="shared" si="15"/>
        <v>105882.35294117648</v>
      </c>
      <c r="W24" s="148" t="s">
        <v>141</v>
      </c>
      <c r="X24" s="293" t="s">
        <v>175</v>
      </c>
      <c r="Y24" s="294"/>
    </row>
    <row r="25" spans="1:27" ht="48.75" customHeight="1" x14ac:dyDescent="0.2">
      <c r="A25" s="54">
        <v>16</v>
      </c>
      <c r="B25" s="54" t="s">
        <v>106</v>
      </c>
      <c r="C25" s="54">
        <v>11</v>
      </c>
      <c r="D25" s="82" t="s">
        <v>176</v>
      </c>
      <c r="E25" s="144" t="s">
        <v>177</v>
      </c>
      <c r="F25" s="61">
        <v>19000</v>
      </c>
      <c r="G25" s="61">
        <v>4000</v>
      </c>
      <c r="H25" s="61">
        <v>17000</v>
      </c>
      <c r="I25" s="61">
        <v>3000</v>
      </c>
      <c r="J25" s="61">
        <v>4000</v>
      </c>
      <c r="K25" s="61"/>
      <c r="L25" s="61">
        <v>2000</v>
      </c>
      <c r="M25" s="61">
        <v>1000</v>
      </c>
      <c r="N25" s="63">
        <f>F25/1.19</f>
        <v>15966.386554621849</v>
      </c>
      <c r="O25" s="63">
        <f t="shared" si="16"/>
        <v>3361.3445378151264</v>
      </c>
      <c r="P25" s="63">
        <f t="shared" si="16"/>
        <v>14285.714285714286</v>
      </c>
      <c r="Q25" s="63">
        <f t="shared" si="16"/>
        <v>2521.0084033613448</v>
      </c>
      <c r="R25" s="63">
        <f t="shared" si="16"/>
        <v>3361.3445378151264</v>
      </c>
      <c r="S25" s="63">
        <f t="shared" si="16"/>
        <v>0</v>
      </c>
      <c r="T25" s="63">
        <f t="shared" si="16"/>
        <v>1680.6722689075632</v>
      </c>
      <c r="U25" s="63">
        <f t="shared" si="16"/>
        <v>840.3361344537816</v>
      </c>
      <c r="V25" s="63">
        <f t="shared" si="15"/>
        <v>42016.806722689078</v>
      </c>
      <c r="W25" s="148" t="s">
        <v>141</v>
      </c>
      <c r="X25" s="157" t="s">
        <v>62</v>
      </c>
      <c r="Y25" s="157" t="s">
        <v>72</v>
      </c>
    </row>
    <row r="26" spans="1:27" ht="30" customHeight="1" x14ac:dyDescent="0.2">
      <c r="A26" s="71">
        <v>17</v>
      </c>
      <c r="B26" s="46"/>
      <c r="C26" s="54"/>
      <c r="D26" s="110" t="s">
        <v>109</v>
      </c>
      <c r="E26" s="144"/>
      <c r="F26" s="61">
        <f>SUM(F23:F25)</f>
        <v>167000</v>
      </c>
      <c r="G26" s="61">
        <f>SUM(G23:G25)</f>
        <v>4000</v>
      </c>
      <c r="H26" s="61">
        <f>SUM(H23:H25)</f>
        <v>17000</v>
      </c>
      <c r="I26" s="61">
        <f>SUM(I23:I25)</f>
        <v>3000</v>
      </c>
      <c r="J26" s="61">
        <f>SUM(J23:J25)</f>
        <v>4000</v>
      </c>
      <c r="K26" s="61"/>
      <c r="L26" s="61">
        <f t="shared" ref="L26:U26" si="17">SUM(L23:L25)</f>
        <v>2000</v>
      </c>
      <c r="M26" s="61">
        <f t="shared" si="17"/>
        <v>1000</v>
      </c>
      <c r="N26" s="63">
        <f t="shared" si="17"/>
        <v>143848.73949579833</v>
      </c>
      <c r="O26" s="63">
        <f t="shared" si="17"/>
        <v>3361.3445378151264</v>
      </c>
      <c r="P26" s="63">
        <f t="shared" si="17"/>
        <v>14285.714285714286</v>
      </c>
      <c r="Q26" s="63">
        <f t="shared" si="17"/>
        <v>2521.0084033613448</v>
      </c>
      <c r="R26" s="63">
        <f t="shared" si="17"/>
        <v>3361.3445378151264</v>
      </c>
      <c r="S26" s="63">
        <f t="shared" si="17"/>
        <v>0</v>
      </c>
      <c r="T26" s="63">
        <f t="shared" si="17"/>
        <v>1680.6722689075632</v>
      </c>
      <c r="U26" s="63">
        <f t="shared" si="17"/>
        <v>840.3361344537816</v>
      </c>
      <c r="V26" s="63">
        <f t="shared" si="15"/>
        <v>169899.15966386558</v>
      </c>
      <c r="W26" s="153"/>
      <c r="X26" s="154"/>
      <c r="Y26" s="156"/>
    </row>
    <row r="27" spans="1:27" ht="282.75" customHeight="1" x14ac:dyDescent="0.2">
      <c r="A27" s="54">
        <v>18</v>
      </c>
      <c r="B27" s="82" t="s">
        <v>178</v>
      </c>
      <c r="C27" s="130">
        <v>12</v>
      </c>
      <c r="D27" s="161" t="s">
        <v>179</v>
      </c>
      <c r="E27" s="144" t="s">
        <v>180</v>
      </c>
      <c r="F27" s="84">
        <v>4000</v>
      </c>
      <c r="G27" s="84"/>
      <c r="H27" s="84"/>
      <c r="I27" s="84"/>
      <c r="J27" s="84"/>
      <c r="K27" s="84"/>
      <c r="L27" s="84"/>
      <c r="M27" s="84"/>
      <c r="N27" s="63">
        <f>F27/1.19</f>
        <v>3361.3445378151264</v>
      </c>
      <c r="O27" s="63">
        <f t="shared" ref="O27:U30" si="18">G27/1.19</f>
        <v>0</v>
      </c>
      <c r="P27" s="63">
        <f t="shared" si="18"/>
        <v>0</v>
      </c>
      <c r="Q27" s="63">
        <f t="shared" si="18"/>
        <v>0</v>
      </c>
      <c r="R27" s="63">
        <f t="shared" si="18"/>
        <v>0</v>
      </c>
      <c r="S27" s="63">
        <f t="shared" si="18"/>
        <v>0</v>
      </c>
      <c r="T27" s="63">
        <f t="shared" si="18"/>
        <v>0</v>
      </c>
      <c r="U27" s="63">
        <f t="shared" si="18"/>
        <v>0</v>
      </c>
      <c r="V27" s="63">
        <f t="shared" si="15"/>
        <v>3361.3445378151264</v>
      </c>
      <c r="W27" s="155" t="s">
        <v>141</v>
      </c>
      <c r="X27" s="152" t="s">
        <v>164</v>
      </c>
      <c r="Y27" s="149" t="s">
        <v>164</v>
      </c>
      <c r="AA27" s="126"/>
    </row>
    <row r="28" spans="1:27" ht="144" customHeight="1" x14ac:dyDescent="0.2">
      <c r="A28" s="54">
        <v>19</v>
      </c>
      <c r="B28" s="82" t="s">
        <v>178</v>
      </c>
      <c r="C28" s="130">
        <v>13</v>
      </c>
      <c r="D28" s="162" t="s">
        <v>181</v>
      </c>
      <c r="E28" s="144" t="s">
        <v>182</v>
      </c>
      <c r="F28" s="61"/>
      <c r="G28" s="61"/>
      <c r="H28" s="61">
        <v>282500</v>
      </c>
      <c r="I28" s="61"/>
      <c r="J28" s="61">
        <v>3000</v>
      </c>
      <c r="K28" s="61"/>
      <c r="L28" s="61">
        <v>800</v>
      </c>
      <c r="M28" s="61"/>
      <c r="N28" s="63">
        <f t="shared" ref="N28:N30" si="19">F28/1.19</f>
        <v>0</v>
      </c>
      <c r="O28" s="63">
        <f t="shared" si="18"/>
        <v>0</v>
      </c>
      <c r="P28" s="63">
        <f t="shared" si="18"/>
        <v>237394.95798319328</v>
      </c>
      <c r="Q28" s="63">
        <f t="shared" si="18"/>
        <v>0</v>
      </c>
      <c r="R28" s="63">
        <f t="shared" si="18"/>
        <v>2521.0084033613448</v>
      </c>
      <c r="S28" s="63">
        <f t="shared" si="18"/>
        <v>0</v>
      </c>
      <c r="T28" s="63">
        <f t="shared" si="18"/>
        <v>672.26890756302521</v>
      </c>
      <c r="U28" s="63">
        <f t="shared" si="18"/>
        <v>0</v>
      </c>
      <c r="V28" s="63">
        <f t="shared" si="15"/>
        <v>240588.23529411765</v>
      </c>
      <c r="W28" s="155" t="s">
        <v>141</v>
      </c>
      <c r="X28" s="149" t="s">
        <v>72</v>
      </c>
      <c r="Y28" s="152" t="s">
        <v>164</v>
      </c>
      <c r="AA28" s="126"/>
    </row>
    <row r="29" spans="1:27" ht="73.900000000000006" customHeight="1" x14ac:dyDescent="0.2">
      <c r="A29" s="54">
        <v>20</v>
      </c>
      <c r="B29" s="163" t="s">
        <v>178</v>
      </c>
      <c r="C29" s="130">
        <v>14</v>
      </c>
      <c r="D29" s="162" t="s">
        <v>183</v>
      </c>
      <c r="E29" s="144" t="s">
        <v>184</v>
      </c>
      <c r="F29" s="61">
        <v>3000</v>
      </c>
      <c r="G29" s="61"/>
      <c r="H29" s="61">
        <v>200</v>
      </c>
      <c r="I29" s="61"/>
      <c r="J29" s="61"/>
      <c r="K29" s="61"/>
      <c r="L29" s="61"/>
      <c r="M29" s="61"/>
      <c r="N29" s="63">
        <f t="shared" si="19"/>
        <v>2521.0084033613448</v>
      </c>
      <c r="O29" s="63">
        <f t="shared" si="18"/>
        <v>0</v>
      </c>
      <c r="P29" s="63">
        <f t="shared" si="18"/>
        <v>168.0672268907563</v>
      </c>
      <c r="Q29" s="63">
        <f t="shared" si="18"/>
        <v>0</v>
      </c>
      <c r="R29" s="63">
        <f t="shared" si="18"/>
        <v>0</v>
      </c>
      <c r="S29" s="63">
        <f t="shared" si="18"/>
        <v>0</v>
      </c>
      <c r="T29" s="63">
        <f t="shared" si="18"/>
        <v>0</v>
      </c>
      <c r="U29" s="63">
        <f t="shared" si="18"/>
        <v>0</v>
      </c>
      <c r="V29" s="63">
        <f t="shared" si="15"/>
        <v>2689.0756302521013</v>
      </c>
      <c r="W29" s="155" t="s">
        <v>141</v>
      </c>
      <c r="X29" s="149" t="s">
        <v>163</v>
      </c>
      <c r="Y29" s="152" t="s">
        <v>164</v>
      </c>
      <c r="AA29" s="126"/>
    </row>
    <row r="30" spans="1:27" ht="86.25" customHeight="1" x14ac:dyDescent="0.2">
      <c r="A30" s="71">
        <v>21</v>
      </c>
      <c r="B30" s="163" t="s">
        <v>178</v>
      </c>
      <c r="C30" s="130">
        <v>15</v>
      </c>
      <c r="D30" s="162" t="s">
        <v>185</v>
      </c>
      <c r="E30" s="144" t="s">
        <v>186</v>
      </c>
      <c r="F30" s="61">
        <v>25000</v>
      </c>
      <c r="G30" s="61"/>
      <c r="H30" s="61">
        <v>8300</v>
      </c>
      <c r="I30" s="61">
        <v>1000</v>
      </c>
      <c r="J30" s="61">
        <v>1000</v>
      </c>
      <c r="K30" s="61"/>
      <c r="L30" s="61">
        <v>200</v>
      </c>
      <c r="M30" s="61"/>
      <c r="N30" s="63">
        <f t="shared" si="19"/>
        <v>21008.403361344539</v>
      </c>
      <c r="O30" s="63">
        <f t="shared" si="18"/>
        <v>0</v>
      </c>
      <c r="P30" s="63">
        <f t="shared" si="18"/>
        <v>6974.7899159663866</v>
      </c>
      <c r="Q30" s="63">
        <f t="shared" si="18"/>
        <v>840.3361344537816</v>
      </c>
      <c r="R30" s="63">
        <f t="shared" si="18"/>
        <v>840.3361344537816</v>
      </c>
      <c r="S30" s="63">
        <f t="shared" si="18"/>
        <v>0</v>
      </c>
      <c r="T30" s="63">
        <f t="shared" si="18"/>
        <v>168.0672268907563</v>
      </c>
      <c r="U30" s="63">
        <f t="shared" si="18"/>
        <v>0</v>
      </c>
      <c r="V30" s="63">
        <f t="shared" si="15"/>
        <v>29831.932773109242</v>
      </c>
      <c r="W30" s="155" t="s">
        <v>141</v>
      </c>
      <c r="X30" s="149" t="s">
        <v>80</v>
      </c>
      <c r="Y30" s="152" t="s">
        <v>196</v>
      </c>
      <c r="AA30" s="126"/>
    </row>
    <row r="31" spans="1:27" ht="27" customHeight="1" x14ac:dyDescent="0.2">
      <c r="A31" s="54">
        <v>22</v>
      </c>
      <c r="B31" s="43"/>
      <c r="C31" s="54"/>
      <c r="D31" s="110" t="s">
        <v>187</v>
      </c>
      <c r="E31" s="144"/>
      <c r="F31" s="61">
        <f>SUM(F27:F30)</f>
        <v>32000</v>
      </c>
      <c r="G31" s="61"/>
      <c r="H31" s="61">
        <f>SUM(H27:H30)</f>
        <v>291000</v>
      </c>
      <c r="I31" s="61">
        <f>SUM(I27:I30)</f>
        <v>1000</v>
      </c>
      <c r="J31" s="61">
        <f>SUM(J27:J30)</f>
        <v>4000</v>
      </c>
      <c r="K31" s="61"/>
      <c r="L31" s="61">
        <f t="shared" ref="L31:V37" si="20">SUM(L27:L30)</f>
        <v>1000</v>
      </c>
      <c r="M31" s="61"/>
      <c r="N31" s="63">
        <f t="shared" si="20"/>
        <v>26890.756302521011</v>
      </c>
      <c r="O31" s="63">
        <f t="shared" si="20"/>
        <v>0</v>
      </c>
      <c r="P31" s="63">
        <f t="shared" si="20"/>
        <v>244537.81512605044</v>
      </c>
      <c r="Q31" s="63">
        <f t="shared" si="20"/>
        <v>840.3361344537816</v>
      </c>
      <c r="R31" s="63">
        <f t="shared" si="20"/>
        <v>3361.3445378151264</v>
      </c>
      <c r="S31" s="63">
        <f t="shared" si="20"/>
        <v>0</v>
      </c>
      <c r="T31" s="63">
        <f t="shared" si="20"/>
        <v>840.33613445378148</v>
      </c>
      <c r="U31" s="63">
        <v>0</v>
      </c>
      <c r="V31" s="63">
        <f t="shared" si="15"/>
        <v>276470.58823529416</v>
      </c>
      <c r="W31" s="153"/>
      <c r="X31" s="151"/>
      <c r="Y31" s="147"/>
      <c r="AA31" s="126"/>
    </row>
    <row r="32" spans="1:27" ht="25.5" customHeight="1" x14ac:dyDescent="0.2">
      <c r="A32" s="54">
        <v>23</v>
      </c>
      <c r="B32" s="50"/>
      <c r="C32" s="54"/>
      <c r="D32" s="82" t="s">
        <v>188</v>
      </c>
      <c r="E32" s="144"/>
      <c r="F32" s="61"/>
      <c r="G32" s="164"/>
      <c r="H32" s="164"/>
      <c r="I32" s="164"/>
      <c r="J32" s="164"/>
      <c r="K32" s="164"/>
      <c r="L32" s="164"/>
      <c r="M32" s="164"/>
      <c r="N32" s="63"/>
      <c r="O32" s="63"/>
      <c r="P32" s="63"/>
      <c r="Q32" s="63"/>
      <c r="R32" s="63"/>
      <c r="S32" s="63"/>
      <c r="T32" s="63"/>
      <c r="U32" s="63"/>
      <c r="V32" s="63"/>
      <c r="W32" s="153"/>
      <c r="X32" s="154"/>
      <c r="Y32" s="156"/>
    </row>
    <row r="33" spans="1:26" ht="56.25" customHeight="1" x14ac:dyDescent="0.2">
      <c r="A33" s="54">
        <v>24</v>
      </c>
      <c r="B33" s="50" t="s">
        <v>189</v>
      </c>
      <c r="C33" s="54">
        <v>16</v>
      </c>
      <c r="D33" s="165" t="s">
        <v>190</v>
      </c>
      <c r="E33" s="144" t="s">
        <v>191</v>
      </c>
      <c r="F33" s="61">
        <v>2000</v>
      </c>
      <c r="G33" s="61">
        <v>600</v>
      </c>
      <c r="H33" s="61">
        <v>3800</v>
      </c>
      <c r="I33" s="61"/>
      <c r="J33" s="61"/>
      <c r="K33" s="61"/>
      <c r="L33" s="61"/>
      <c r="M33" s="61"/>
      <c r="N33" s="63">
        <f>F33/1.19</f>
        <v>1680.6722689075632</v>
      </c>
      <c r="O33" s="63">
        <f t="shared" ref="O33:U36" si="21">G33/1.19</f>
        <v>504.20168067226894</v>
      </c>
      <c r="P33" s="63">
        <f t="shared" si="21"/>
        <v>3193.2773109243699</v>
      </c>
      <c r="Q33" s="63">
        <f t="shared" si="21"/>
        <v>0</v>
      </c>
      <c r="R33" s="63">
        <f t="shared" si="21"/>
        <v>0</v>
      </c>
      <c r="S33" s="63">
        <f t="shared" si="21"/>
        <v>0</v>
      </c>
      <c r="T33" s="63">
        <f t="shared" si="21"/>
        <v>0</v>
      </c>
      <c r="U33" s="63">
        <f t="shared" si="21"/>
        <v>0</v>
      </c>
      <c r="V33" s="63">
        <f t="shared" si="15"/>
        <v>5378.1512605042026</v>
      </c>
      <c r="W33" s="148" t="s">
        <v>141</v>
      </c>
      <c r="X33" s="152" t="s">
        <v>163</v>
      </c>
      <c r="Y33" s="149" t="s">
        <v>164</v>
      </c>
    </row>
    <row r="34" spans="1:26" ht="117.6" customHeight="1" x14ac:dyDescent="0.2">
      <c r="A34" s="71">
        <v>25</v>
      </c>
      <c r="B34" s="50" t="s">
        <v>189</v>
      </c>
      <c r="C34" s="54">
        <v>17</v>
      </c>
      <c r="D34" s="166" t="s">
        <v>192</v>
      </c>
      <c r="E34" s="167" t="s">
        <v>193</v>
      </c>
      <c r="F34" s="168">
        <v>16600</v>
      </c>
      <c r="G34" s="61">
        <v>5600</v>
      </c>
      <c r="H34" s="61">
        <v>14300</v>
      </c>
      <c r="I34" s="61">
        <v>1000</v>
      </c>
      <c r="J34" s="61">
        <v>600</v>
      </c>
      <c r="K34" s="61"/>
      <c r="L34" s="61">
        <v>500</v>
      </c>
      <c r="M34" s="61"/>
      <c r="N34" s="63">
        <f t="shared" ref="N34:N36" si="22">F34/1.19</f>
        <v>13949.579831932773</v>
      </c>
      <c r="O34" s="63">
        <f t="shared" si="21"/>
        <v>4705.8823529411766</v>
      </c>
      <c r="P34" s="63">
        <f t="shared" si="21"/>
        <v>12016.806722689076</v>
      </c>
      <c r="Q34" s="63">
        <f t="shared" si="21"/>
        <v>840.3361344537816</v>
      </c>
      <c r="R34" s="63">
        <f t="shared" si="21"/>
        <v>504.20168067226894</v>
      </c>
      <c r="S34" s="63">
        <f t="shared" si="21"/>
        <v>0</v>
      </c>
      <c r="T34" s="63">
        <f t="shared" si="21"/>
        <v>420.1680672268908</v>
      </c>
      <c r="U34" s="63">
        <f t="shared" si="21"/>
        <v>0</v>
      </c>
      <c r="V34" s="63">
        <f t="shared" si="15"/>
        <v>32436.974789915967</v>
      </c>
      <c r="W34" s="148" t="s">
        <v>141</v>
      </c>
      <c r="X34" s="157" t="s">
        <v>163</v>
      </c>
      <c r="Y34" s="158" t="s">
        <v>164</v>
      </c>
    </row>
    <row r="35" spans="1:26" ht="86.25" customHeight="1" x14ac:dyDescent="0.2">
      <c r="A35" s="54">
        <v>26</v>
      </c>
      <c r="B35" s="50" t="s">
        <v>189</v>
      </c>
      <c r="C35" s="54">
        <v>18</v>
      </c>
      <c r="D35" s="161" t="s">
        <v>194</v>
      </c>
      <c r="E35" s="144" t="s">
        <v>195</v>
      </c>
      <c r="F35" s="61">
        <v>36400</v>
      </c>
      <c r="G35" s="61">
        <v>5000</v>
      </c>
      <c r="H35" s="61">
        <v>7100</v>
      </c>
      <c r="I35" s="61">
        <v>1000</v>
      </c>
      <c r="J35" s="61">
        <v>2200</v>
      </c>
      <c r="K35" s="61"/>
      <c r="L35" s="61">
        <v>1500</v>
      </c>
      <c r="M35" s="61"/>
      <c r="N35" s="63">
        <f t="shared" si="22"/>
        <v>30588.235294117647</v>
      </c>
      <c r="O35" s="63">
        <f t="shared" si="21"/>
        <v>4201.680672268908</v>
      </c>
      <c r="P35" s="63">
        <f t="shared" si="21"/>
        <v>5966.3865546218494</v>
      </c>
      <c r="Q35" s="63">
        <f t="shared" si="21"/>
        <v>840.3361344537816</v>
      </c>
      <c r="R35" s="63">
        <f t="shared" si="21"/>
        <v>1848.7394957983195</v>
      </c>
      <c r="S35" s="63">
        <f t="shared" si="21"/>
        <v>0</v>
      </c>
      <c r="T35" s="63">
        <f t="shared" si="21"/>
        <v>1260.5042016806724</v>
      </c>
      <c r="U35" s="63">
        <f t="shared" si="21"/>
        <v>0</v>
      </c>
      <c r="V35" s="63">
        <f t="shared" si="15"/>
        <v>44705.882352941182</v>
      </c>
      <c r="W35" s="148" t="s">
        <v>141</v>
      </c>
      <c r="X35" s="157" t="s">
        <v>80</v>
      </c>
      <c r="Y35" s="158" t="s">
        <v>196</v>
      </c>
    </row>
    <row r="36" spans="1:26" ht="324.75" customHeight="1" x14ac:dyDescent="0.2">
      <c r="A36" s="54">
        <v>27</v>
      </c>
      <c r="B36" s="50" t="s">
        <v>189</v>
      </c>
      <c r="C36" s="76" t="s">
        <v>197</v>
      </c>
      <c r="D36" s="169" t="s">
        <v>198</v>
      </c>
      <c r="E36" s="144" t="s">
        <v>199</v>
      </c>
      <c r="F36" s="168">
        <v>15000</v>
      </c>
      <c r="G36" s="61">
        <v>5800</v>
      </c>
      <c r="H36" s="61">
        <v>14800</v>
      </c>
      <c r="I36" s="61">
        <v>1000</v>
      </c>
      <c r="J36" s="61">
        <v>2200</v>
      </c>
      <c r="K36" s="61"/>
      <c r="L36" s="61">
        <v>1000</v>
      </c>
      <c r="M36" s="61"/>
      <c r="N36" s="63">
        <f t="shared" si="22"/>
        <v>12605.042016806723</v>
      </c>
      <c r="O36" s="63">
        <f t="shared" si="21"/>
        <v>4873.9495798319331</v>
      </c>
      <c r="P36" s="63">
        <f t="shared" si="21"/>
        <v>12436.974789915967</v>
      </c>
      <c r="Q36" s="63">
        <f t="shared" si="21"/>
        <v>840.3361344537816</v>
      </c>
      <c r="R36" s="63">
        <f t="shared" si="21"/>
        <v>1848.7394957983195</v>
      </c>
      <c r="S36" s="63">
        <f t="shared" si="21"/>
        <v>0</v>
      </c>
      <c r="T36" s="63">
        <f t="shared" si="21"/>
        <v>840.3361344537816</v>
      </c>
      <c r="U36" s="63">
        <f t="shared" si="21"/>
        <v>0</v>
      </c>
      <c r="V36" s="63">
        <f t="shared" si="15"/>
        <v>33445.378151260506</v>
      </c>
      <c r="W36" s="148" t="s">
        <v>141</v>
      </c>
      <c r="X36" s="157" t="s">
        <v>84</v>
      </c>
      <c r="Y36" s="158" t="s">
        <v>200</v>
      </c>
    </row>
    <row r="37" spans="1:26" ht="27.6" customHeight="1" x14ac:dyDescent="0.2">
      <c r="A37" s="54">
        <v>28</v>
      </c>
      <c r="B37" s="50"/>
      <c r="C37" s="76"/>
      <c r="D37" s="170" t="s">
        <v>201</v>
      </c>
      <c r="E37" s="144"/>
      <c r="F37" s="168">
        <f>SUM(F33:F36)</f>
        <v>70000</v>
      </c>
      <c r="G37" s="61">
        <f>SUM(G33:G36)</f>
        <v>17000</v>
      </c>
      <c r="H37" s="61">
        <f>SUM(H33:H36)</f>
        <v>40000</v>
      </c>
      <c r="I37" s="61">
        <f>SUM(I33:I36)</f>
        <v>3000</v>
      </c>
      <c r="J37" s="61">
        <f>SUM(J33:J36)</f>
        <v>5000</v>
      </c>
      <c r="K37" s="61"/>
      <c r="L37" s="61">
        <f t="shared" si="20"/>
        <v>3000</v>
      </c>
      <c r="M37" s="61"/>
      <c r="N37" s="63">
        <f t="shared" si="20"/>
        <v>58823.529411764706</v>
      </c>
      <c r="O37" s="63">
        <f t="shared" si="20"/>
        <v>14285.714285714286</v>
      </c>
      <c r="P37" s="63">
        <f t="shared" si="20"/>
        <v>33613.445378151257</v>
      </c>
      <c r="Q37" s="63">
        <f t="shared" si="20"/>
        <v>2521.0084033613448</v>
      </c>
      <c r="R37" s="63">
        <f t="shared" si="20"/>
        <v>4201.680672268908</v>
      </c>
      <c r="S37" s="63">
        <f t="shared" si="20"/>
        <v>0</v>
      </c>
      <c r="T37" s="63">
        <f t="shared" si="20"/>
        <v>2521.0084033613448</v>
      </c>
      <c r="U37" s="63">
        <v>0</v>
      </c>
      <c r="V37" s="63">
        <f t="shared" si="20"/>
        <v>115966.38655462186</v>
      </c>
      <c r="W37" s="148"/>
      <c r="X37" s="157"/>
      <c r="Y37" s="158"/>
    </row>
    <row r="38" spans="1:26" ht="62.25" customHeight="1" x14ac:dyDescent="0.25">
      <c r="A38" s="71">
        <v>29</v>
      </c>
      <c r="B38" s="68" t="s">
        <v>189</v>
      </c>
      <c r="C38" s="76" t="s">
        <v>202</v>
      </c>
      <c r="D38" s="171" t="s">
        <v>203</v>
      </c>
      <c r="E38" s="144" t="s">
        <v>204</v>
      </c>
      <c r="F38" s="61">
        <v>5000</v>
      </c>
      <c r="G38" s="61"/>
      <c r="H38" s="61"/>
      <c r="I38" s="61"/>
      <c r="J38" s="61"/>
      <c r="K38" s="61"/>
      <c r="L38" s="61"/>
      <c r="M38" s="61"/>
      <c r="N38" s="63">
        <f>F38/1.19</f>
        <v>4201.680672268908</v>
      </c>
      <c r="O38" s="63">
        <f t="shared" ref="O38:U53" si="23">G38/1.19</f>
        <v>0</v>
      </c>
      <c r="P38" s="63">
        <f t="shared" si="23"/>
        <v>0</v>
      </c>
      <c r="Q38" s="63">
        <f t="shared" si="23"/>
        <v>0</v>
      </c>
      <c r="R38" s="63">
        <f t="shared" si="23"/>
        <v>0</v>
      </c>
      <c r="S38" s="63">
        <f t="shared" si="23"/>
        <v>0</v>
      </c>
      <c r="T38" s="63">
        <f t="shared" si="23"/>
        <v>0</v>
      </c>
      <c r="U38" s="63">
        <f t="shared" si="23"/>
        <v>0</v>
      </c>
      <c r="V38" s="63">
        <f t="shared" ref="V38:V70" si="24">SUM(N38:U38)</f>
        <v>4201.680672268908</v>
      </c>
      <c r="W38" s="148" t="s">
        <v>141</v>
      </c>
      <c r="X38" s="157" t="s">
        <v>102</v>
      </c>
      <c r="Y38" s="158" t="s">
        <v>205</v>
      </c>
      <c r="Z38" s="172"/>
    </row>
    <row r="39" spans="1:26" ht="192.75" customHeight="1" x14ac:dyDescent="0.25">
      <c r="A39" s="54">
        <v>30</v>
      </c>
      <c r="B39" s="50" t="s">
        <v>189</v>
      </c>
      <c r="C39" s="76" t="s">
        <v>206</v>
      </c>
      <c r="D39" s="171" t="s">
        <v>207</v>
      </c>
      <c r="E39" s="144" t="s">
        <v>208</v>
      </c>
      <c r="F39" s="61">
        <v>3500</v>
      </c>
      <c r="G39" s="168">
        <v>500</v>
      </c>
      <c r="H39" s="61">
        <v>6000</v>
      </c>
      <c r="I39" s="61"/>
      <c r="J39" s="61">
        <v>600</v>
      </c>
      <c r="K39" s="61"/>
      <c r="L39" s="61">
        <v>950</v>
      </c>
      <c r="M39" s="61"/>
      <c r="N39" s="63">
        <f t="shared" ref="N39:N61" si="25">F39/1.19</f>
        <v>2941.1764705882356</v>
      </c>
      <c r="O39" s="63">
        <f t="shared" si="23"/>
        <v>420.1680672268908</v>
      </c>
      <c r="P39" s="63">
        <f t="shared" si="23"/>
        <v>5042.0168067226896</v>
      </c>
      <c r="Q39" s="63">
        <f t="shared" si="23"/>
        <v>0</v>
      </c>
      <c r="R39" s="63">
        <f t="shared" si="23"/>
        <v>504.20168067226894</v>
      </c>
      <c r="S39" s="63">
        <f t="shared" si="23"/>
        <v>0</v>
      </c>
      <c r="T39" s="63">
        <f t="shared" si="23"/>
        <v>798.31932773109247</v>
      </c>
      <c r="U39" s="63">
        <f t="shared" si="23"/>
        <v>0</v>
      </c>
      <c r="V39" s="63">
        <f t="shared" si="24"/>
        <v>9705.8823529411784</v>
      </c>
      <c r="W39" s="148" t="s">
        <v>141</v>
      </c>
      <c r="X39" s="157" t="s">
        <v>73</v>
      </c>
      <c r="Y39" s="158" t="s">
        <v>164</v>
      </c>
    </row>
    <row r="40" spans="1:26" ht="66.599999999999994" customHeight="1" x14ac:dyDescent="0.2">
      <c r="A40" s="54">
        <v>31</v>
      </c>
      <c r="B40" s="50" t="s">
        <v>189</v>
      </c>
      <c r="C40" s="76" t="s">
        <v>209</v>
      </c>
      <c r="D40" s="170" t="s">
        <v>210</v>
      </c>
      <c r="E40" s="144" t="s">
        <v>211</v>
      </c>
      <c r="F40" s="61">
        <v>2200</v>
      </c>
      <c r="G40" s="61"/>
      <c r="H40" s="61"/>
      <c r="I40" s="61"/>
      <c r="J40" s="61"/>
      <c r="K40" s="61"/>
      <c r="L40" s="61"/>
      <c r="M40" s="61"/>
      <c r="N40" s="63">
        <f t="shared" si="25"/>
        <v>1848.7394957983195</v>
      </c>
      <c r="O40" s="63">
        <f t="shared" si="23"/>
        <v>0</v>
      </c>
      <c r="P40" s="63">
        <f t="shared" si="23"/>
        <v>0</v>
      </c>
      <c r="Q40" s="63">
        <f t="shared" si="23"/>
        <v>0</v>
      </c>
      <c r="R40" s="63">
        <f t="shared" si="23"/>
        <v>0</v>
      </c>
      <c r="S40" s="63">
        <f t="shared" si="23"/>
        <v>0</v>
      </c>
      <c r="T40" s="63">
        <f t="shared" si="23"/>
        <v>0</v>
      </c>
      <c r="U40" s="63">
        <f t="shared" si="23"/>
        <v>0</v>
      </c>
      <c r="V40" s="63">
        <f t="shared" si="24"/>
        <v>1848.7394957983195</v>
      </c>
      <c r="W40" s="148" t="s">
        <v>141</v>
      </c>
      <c r="X40" s="157" t="s">
        <v>212</v>
      </c>
      <c r="Y40" s="157" t="s">
        <v>158</v>
      </c>
    </row>
    <row r="41" spans="1:26" ht="112.9" customHeight="1" x14ac:dyDescent="0.2">
      <c r="A41" s="54">
        <v>32</v>
      </c>
      <c r="B41" s="50" t="s">
        <v>189</v>
      </c>
      <c r="C41" s="76" t="s">
        <v>213</v>
      </c>
      <c r="D41" s="161" t="s">
        <v>214</v>
      </c>
      <c r="E41" s="144" t="s">
        <v>215</v>
      </c>
      <c r="F41" s="61">
        <v>142000</v>
      </c>
      <c r="G41" s="61">
        <v>4800</v>
      </c>
      <c r="H41" s="219">
        <v>10400</v>
      </c>
      <c r="I41" s="219">
        <v>4000</v>
      </c>
      <c r="J41" s="61">
        <v>1600</v>
      </c>
      <c r="K41" s="61"/>
      <c r="L41" s="61">
        <v>1600</v>
      </c>
      <c r="M41" s="61"/>
      <c r="N41" s="63">
        <f t="shared" si="25"/>
        <v>119327.73109243698</v>
      </c>
      <c r="O41" s="63">
        <f t="shared" si="23"/>
        <v>4033.6134453781515</v>
      </c>
      <c r="P41" s="63">
        <f t="shared" si="23"/>
        <v>8739.495798319329</v>
      </c>
      <c r="Q41" s="63">
        <f t="shared" si="23"/>
        <v>3361.3445378151264</v>
      </c>
      <c r="R41" s="63">
        <f t="shared" si="23"/>
        <v>1344.5378151260504</v>
      </c>
      <c r="S41" s="63">
        <f t="shared" si="23"/>
        <v>0</v>
      </c>
      <c r="T41" s="63">
        <f t="shared" si="23"/>
        <v>1344.5378151260504</v>
      </c>
      <c r="U41" s="63">
        <f t="shared" si="23"/>
        <v>0</v>
      </c>
      <c r="V41" s="63">
        <f t="shared" si="24"/>
        <v>138151.26050420167</v>
      </c>
      <c r="W41" s="148" t="s">
        <v>141</v>
      </c>
      <c r="X41" s="157" t="s">
        <v>212</v>
      </c>
      <c r="Y41" s="157" t="s">
        <v>72</v>
      </c>
      <c r="Z41" s="172"/>
    </row>
    <row r="42" spans="1:26" ht="179.45" customHeight="1" x14ac:dyDescent="0.2">
      <c r="A42" s="71">
        <v>33</v>
      </c>
      <c r="B42" s="50" t="s">
        <v>189</v>
      </c>
      <c r="C42" s="76" t="s">
        <v>216</v>
      </c>
      <c r="D42" s="173" t="s">
        <v>217</v>
      </c>
      <c r="E42" s="144" t="s">
        <v>218</v>
      </c>
      <c r="F42" s="61">
        <v>4000</v>
      </c>
      <c r="G42" s="61">
        <v>500</v>
      </c>
      <c r="H42" s="61">
        <v>2500</v>
      </c>
      <c r="I42" s="61">
        <v>200</v>
      </c>
      <c r="J42" s="61">
        <v>500</v>
      </c>
      <c r="K42" s="61"/>
      <c r="L42" s="61">
        <v>200</v>
      </c>
      <c r="M42" s="61"/>
      <c r="N42" s="63">
        <f t="shared" si="25"/>
        <v>3361.3445378151264</v>
      </c>
      <c r="O42" s="63">
        <f t="shared" si="23"/>
        <v>420.1680672268908</v>
      </c>
      <c r="P42" s="63">
        <f t="shared" si="23"/>
        <v>2100.840336134454</v>
      </c>
      <c r="Q42" s="63">
        <f t="shared" si="23"/>
        <v>168.0672268907563</v>
      </c>
      <c r="R42" s="63">
        <f t="shared" si="23"/>
        <v>420.1680672268908</v>
      </c>
      <c r="S42" s="63">
        <f t="shared" si="23"/>
        <v>0</v>
      </c>
      <c r="T42" s="63">
        <f t="shared" si="23"/>
        <v>168.0672268907563</v>
      </c>
      <c r="U42" s="63">
        <f t="shared" si="23"/>
        <v>0</v>
      </c>
      <c r="V42" s="63">
        <f t="shared" si="24"/>
        <v>6638.6554621848754</v>
      </c>
      <c r="W42" s="148" t="s">
        <v>141</v>
      </c>
      <c r="X42" s="157" t="s">
        <v>212</v>
      </c>
      <c r="Y42" s="157" t="s">
        <v>72</v>
      </c>
    </row>
    <row r="43" spans="1:26" ht="118.9" customHeight="1" x14ac:dyDescent="0.2">
      <c r="A43" s="54">
        <v>34</v>
      </c>
      <c r="B43" s="50" t="s">
        <v>189</v>
      </c>
      <c r="C43" s="76" t="s">
        <v>219</v>
      </c>
      <c r="D43" s="174" t="s">
        <v>220</v>
      </c>
      <c r="E43" s="175" t="s">
        <v>221</v>
      </c>
      <c r="F43" s="61">
        <v>99500</v>
      </c>
      <c r="G43" s="61">
        <v>1200</v>
      </c>
      <c r="H43" s="219">
        <v>7100</v>
      </c>
      <c r="I43" s="61">
        <v>500</v>
      </c>
      <c r="J43" s="61">
        <v>300</v>
      </c>
      <c r="K43" s="61"/>
      <c r="L43" s="61">
        <v>1350</v>
      </c>
      <c r="M43" s="61"/>
      <c r="N43" s="63">
        <f t="shared" si="25"/>
        <v>83613.445378151271</v>
      </c>
      <c r="O43" s="63">
        <f t="shared" si="23"/>
        <v>1008.4033613445379</v>
      </c>
      <c r="P43" s="63">
        <f t="shared" si="23"/>
        <v>5966.3865546218494</v>
      </c>
      <c r="Q43" s="63">
        <f t="shared" si="23"/>
        <v>420.1680672268908</v>
      </c>
      <c r="R43" s="63">
        <f t="shared" si="23"/>
        <v>252.10084033613447</v>
      </c>
      <c r="S43" s="63">
        <f t="shared" si="23"/>
        <v>0</v>
      </c>
      <c r="T43" s="63">
        <f t="shared" si="23"/>
        <v>1134.453781512605</v>
      </c>
      <c r="U43" s="63">
        <f t="shared" si="23"/>
        <v>0</v>
      </c>
      <c r="V43" s="63">
        <f t="shared" si="24"/>
        <v>92394.957983193279</v>
      </c>
      <c r="W43" s="148" t="s">
        <v>141</v>
      </c>
      <c r="X43" s="158" t="s">
        <v>72</v>
      </c>
      <c r="Y43" s="158" t="s">
        <v>72</v>
      </c>
    </row>
    <row r="44" spans="1:26" ht="197.25" customHeight="1" x14ac:dyDescent="0.2">
      <c r="A44" s="54">
        <v>35</v>
      </c>
      <c r="B44" s="50" t="s">
        <v>189</v>
      </c>
      <c r="C44" s="76" t="s">
        <v>222</v>
      </c>
      <c r="D44" s="173" t="s">
        <v>223</v>
      </c>
      <c r="E44" s="144" t="s">
        <v>224</v>
      </c>
      <c r="F44" s="61">
        <v>15100</v>
      </c>
      <c r="G44" s="61">
        <v>3000</v>
      </c>
      <c r="H44" s="61">
        <v>34000</v>
      </c>
      <c r="I44" s="61">
        <v>400</v>
      </c>
      <c r="J44" s="61">
        <v>900</v>
      </c>
      <c r="K44" s="61"/>
      <c r="L44" s="61">
        <v>1000</v>
      </c>
      <c r="M44" s="61"/>
      <c r="N44" s="63">
        <f t="shared" si="25"/>
        <v>12689.075630252102</v>
      </c>
      <c r="O44" s="63">
        <f t="shared" si="23"/>
        <v>2521.0084033613448</v>
      </c>
      <c r="P44" s="63">
        <f t="shared" si="23"/>
        <v>28571.428571428572</v>
      </c>
      <c r="Q44" s="63">
        <f t="shared" si="23"/>
        <v>336.1344537815126</v>
      </c>
      <c r="R44" s="63">
        <f t="shared" si="23"/>
        <v>756.30252100840335</v>
      </c>
      <c r="S44" s="63">
        <f t="shared" si="23"/>
        <v>0</v>
      </c>
      <c r="T44" s="63">
        <f t="shared" si="23"/>
        <v>840.3361344537816</v>
      </c>
      <c r="U44" s="63">
        <f t="shared" si="23"/>
        <v>0</v>
      </c>
      <c r="V44" s="63">
        <f t="shared" si="24"/>
        <v>45714.285714285717</v>
      </c>
      <c r="W44" s="148" t="s">
        <v>141</v>
      </c>
      <c r="X44" s="158" t="s">
        <v>80</v>
      </c>
      <c r="Y44" s="158" t="s">
        <v>72</v>
      </c>
    </row>
    <row r="45" spans="1:26" ht="43.9" customHeight="1" x14ac:dyDescent="0.2">
      <c r="A45" s="54">
        <v>36</v>
      </c>
      <c r="B45" s="50" t="s">
        <v>189</v>
      </c>
      <c r="C45" s="76" t="s">
        <v>225</v>
      </c>
      <c r="D45" s="173" t="s">
        <v>226</v>
      </c>
      <c r="E45" s="144" t="s">
        <v>227</v>
      </c>
      <c r="F45" s="61">
        <v>45000</v>
      </c>
      <c r="G45" s="61"/>
      <c r="H45" s="61"/>
      <c r="I45" s="61"/>
      <c r="J45" s="61"/>
      <c r="K45" s="61"/>
      <c r="L45" s="61"/>
      <c r="M45" s="61"/>
      <c r="N45" s="63">
        <f t="shared" si="25"/>
        <v>37815.126050420171</v>
      </c>
      <c r="O45" s="63">
        <f t="shared" si="23"/>
        <v>0</v>
      </c>
      <c r="P45" s="63">
        <f t="shared" si="23"/>
        <v>0</v>
      </c>
      <c r="Q45" s="63">
        <f t="shared" si="23"/>
        <v>0</v>
      </c>
      <c r="R45" s="63">
        <f t="shared" si="23"/>
        <v>0</v>
      </c>
      <c r="S45" s="63">
        <f t="shared" si="23"/>
        <v>0</v>
      </c>
      <c r="T45" s="63">
        <f t="shared" si="23"/>
        <v>0</v>
      </c>
      <c r="U45" s="63">
        <f t="shared" si="23"/>
        <v>0</v>
      </c>
      <c r="V45" s="63">
        <f t="shared" si="24"/>
        <v>37815.126050420171</v>
      </c>
      <c r="W45" s="148" t="s">
        <v>141</v>
      </c>
      <c r="X45" s="158" t="s">
        <v>80</v>
      </c>
      <c r="Y45" s="158" t="s">
        <v>72</v>
      </c>
    </row>
    <row r="46" spans="1:26" ht="191.25" customHeight="1" x14ac:dyDescent="0.2">
      <c r="A46" s="71">
        <v>37</v>
      </c>
      <c r="B46" s="50" t="s">
        <v>189</v>
      </c>
      <c r="C46" s="76" t="s">
        <v>228</v>
      </c>
      <c r="D46" s="170" t="s">
        <v>229</v>
      </c>
      <c r="E46" s="144" t="s">
        <v>230</v>
      </c>
      <c r="F46" s="61">
        <v>30000</v>
      </c>
      <c r="G46" s="61"/>
      <c r="H46" s="61"/>
      <c r="I46" s="61"/>
      <c r="J46" s="61"/>
      <c r="K46" s="61"/>
      <c r="L46" s="61"/>
      <c r="M46" s="61"/>
      <c r="N46" s="63">
        <f t="shared" si="25"/>
        <v>25210.084033613446</v>
      </c>
      <c r="O46" s="63">
        <f t="shared" si="23"/>
        <v>0</v>
      </c>
      <c r="P46" s="63">
        <f t="shared" si="23"/>
        <v>0</v>
      </c>
      <c r="Q46" s="63">
        <f t="shared" si="23"/>
        <v>0</v>
      </c>
      <c r="R46" s="63">
        <f t="shared" si="23"/>
        <v>0</v>
      </c>
      <c r="S46" s="63">
        <f t="shared" si="23"/>
        <v>0</v>
      </c>
      <c r="T46" s="63">
        <f t="shared" si="23"/>
        <v>0</v>
      </c>
      <c r="U46" s="63">
        <f t="shared" si="23"/>
        <v>0</v>
      </c>
      <c r="V46" s="63">
        <f t="shared" si="24"/>
        <v>25210.084033613446</v>
      </c>
      <c r="W46" s="148" t="s">
        <v>141</v>
      </c>
      <c r="X46" s="157" t="s">
        <v>102</v>
      </c>
      <c r="Y46" s="157" t="s">
        <v>163</v>
      </c>
    </row>
    <row r="47" spans="1:26" ht="78.75" customHeight="1" x14ac:dyDescent="0.2">
      <c r="A47" s="54">
        <v>38</v>
      </c>
      <c r="B47" s="50" t="s">
        <v>189</v>
      </c>
      <c r="C47" s="76" t="s">
        <v>231</v>
      </c>
      <c r="D47" s="170" t="s">
        <v>232</v>
      </c>
      <c r="E47" s="144" t="s">
        <v>233</v>
      </c>
      <c r="F47" s="61">
        <v>3000</v>
      </c>
      <c r="G47" s="61"/>
      <c r="H47" s="61">
        <v>30000</v>
      </c>
      <c r="I47" s="61"/>
      <c r="J47" s="61">
        <v>2000</v>
      </c>
      <c r="K47" s="61"/>
      <c r="L47" s="61"/>
      <c r="M47" s="61"/>
      <c r="N47" s="63">
        <f t="shared" si="25"/>
        <v>2521.0084033613448</v>
      </c>
      <c r="O47" s="63">
        <f t="shared" si="23"/>
        <v>0</v>
      </c>
      <c r="P47" s="63">
        <f t="shared" si="23"/>
        <v>25210.084033613446</v>
      </c>
      <c r="Q47" s="63">
        <f t="shared" si="23"/>
        <v>0</v>
      </c>
      <c r="R47" s="63">
        <f t="shared" si="23"/>
        <v>1680.6722689075632</v>
      </c>
      <c r="S47" s="63">
        <f t="shared" si="23"/>
        <v>0</v>
      </c>
      <c r="T47" s="63">
        <f t="shared" si="23"/>
        <v>0</v>
      </c>
      <c r="U47" s="63">
        <f t="shared" si="23"/>
        <v>0</v>
      </c>
      <c r="V47" s="63">
        <f t="shared" si="24"/>
        <v>29411.764705882357</v>
      </c>
      <c r="W47" s="148" t="s">
        <v>141</v>
      </c>
      <c r="X47" s="158" t="s">
        <v>80</v>
      </c>
      <c r="Y47" s="158" t="s">
        <v>72</v>
      </c>
    </row>
    <row r="48" spans="1:26" ht="160.9" customHeight="1" x14ac:dyDescent="0.2">
      <c r="A48" s="54">
        <v>39</v>
      </c>
      <c r="B48" s="50" t="s">
        <v>189</v>
      </c>
      <c r="C48" s="76" t="s">
        <v>234</v>
      </c>
      <c r="D48" s="170" t="s">
        <v>235</v>
      </c>
      <c r="E48" s="144" t="s">
        <v>236</v>
      </c>
      <c r="F48" s="61">
        <v>17000</v>
      </c>
      <c r="G48" s="61">
        <v>300</v>
      </c>
      <c r="H48" s="61">
        <v>15000</v>
      </c>
      <c r="I48" s="61"/>
      <c r="J48" s="61">
        <v>2000</v>
      </c>
      <c r="K48" s="61"/>
      <c r="L48" s="61">
        <v>1800</v>
      </c>
      <c r="M48" s="61"/>
      <c r="N48" s="63">
        <f t="shared" si="25"/>
        <v>14285.714285714286</v>
      </c>
      <c r="O48" s="63">
        <f t="shared" si="23"/>
        <v>252.10084033613447</v>
      </c>
      <c r="P48" s="63">
        <f t="shared" si="23"/>
        <v>12605.042016806723</v>
      </c>
      <c r="Q48" s="63">
        <f t="shared" si="23"/>
        <v>0</v>
      </c>
      <c r="R48" s="63">
        <f t="shared" si="23"/>
        <v>1680.6722689075632</v>
      </c>
      <c r="S48" s="63">
        <f t="shared" si="23"/>
        <v>0</v>
      </c>
      <c r="T48" s="63">
        <f t="shared" si="23"/>
        <v>1512.6050420168067</v>
      </c>
      <c r="U48" s="63">
        <f t="shared" si="23"/>
        <v>0</v>
      </c>
      <c r="V48" s="63">
        <f t="shared" si="24"/>
        <v>30336.134453781513</v>
      </c>
      <c r="W48" s="148" t="s">
        <v>141</v>
      </c>
      <c r="X48" s="158" t="s">
        <v>80</v>
      </c>
      <c r="Y48" s="158" t="s">
        <v>72</v>
      </c>
    </row>
    <row r="49" spans="1:26" ht="31.5" customHeight="1" x14ac:dyDescent="0.2">
      <c r="A49" s="54">
        <v>40</v>
      </c>
      <c r="B49" s="50" t="s">
        <v>189</v>
      </c>
      <c r="C49" s="76" t="s">
        <v>237</v>
      </c>
      <c r="D49" s="170" t="s">
        <v>238</v>
      </c>
      <c r="E49" s="176" t="s">
        <v>239</v>
      </c>
      <c r="F49" s="61">
        <v>3000</v>
      </c>
      <c r="G49" s="61"/>
      <c r="H49" s="61">
        <v>2000</v>
      </c>
      <c r="I49" s="61"/>
      <c r="J49" s="61">
        <v>500</v>
      </c>
      <c r="K49" s="61"/>
      <c r="L49" s="61">
        <v>500</v>
      </c>
      <c r="M49" s="61"/>
      <c r="N49" s="63">
        <f t="shared" si="25"/>
        <v>2521.0084033613448</v>
      </c>
      <c r="O49" s="63">
        <f t="shared" si="23"/>
        <v>0</v>
      </c>
      <c r="P49" s="63">
        <f t="shared" si="23"/>
        <v>1680.6722689075632</v>
      </c>
      <c r="Q49" s="63">
        <f t="shared" si="23"/>
        <v>0</v>
      </c>
      <c r="R49" s="63">
        <f t="shared" si="23"/>
        <v>420.1680672268908</v>
      </c>
      <c r="S49" s="63">
        <f t="shared" si="23"/>
        <v>0</v>
      </c>
      <c r="T49" s="63">
        <f t="shared" si="23"/>
        <v>420.1680672268908</v>
      </c>
      <c r="U49" s="63">
        <f t="shared" si="23"/>
        <v>0</v>
      </c>
      <c r="V49" s="63">
        <f t="shared" si="24"/>
        <v>5042.0168067226896</v>
      </c>
      <c r="W49" s="148" t="s">
        <v>141</v>
      </c>
      <c r="X49" s="158" t="s">
        <v>80</v>
      </c>
      <c r="Y49" s="158" t="s">
        <v>72</v>
      </c>
    </row>
    <row r="50" spans="1:26" ht="78.75" customHeight="1" x14ac:dyDescent="0.2">
      <c r="A50" s="71">
        <v>41</v>
      </c>
      <c r="B50" s="50" t="s">
        <v>189</v>
      </c>
      <c r="C50" s="76" t="s">
        <v>240</v>
      </c>
      <c r="D50" s="170" t="s">
        <v>241</v>
      </c>
      <c r="E50" s="144" t="s">
        <v>242</v>
      </c>
      <c r="F50" s="61">
        <v>20000</v>
      </c>
      <c r="G50" s="61"/>
      <c r="H50" s="61">
        <v>10000</v>
      </c>
      <c r="I50" s="61"/>
      <c r="J50" s="61"/>
      <c r="K50" s="61"/>
      <c r="L50" s="61"/>
      <c r="M50" s="61"/>
      <c r="N50" s="63">
        <f t="shared" si="25"/>
        <v>16806.722689075632</v>
      </c>
      <c r="O50" s="63">
        <f t="shared" si="23"/>
        <v>0</v>
      </c>
      <c r="P50" s="63">
        <f t="shared" si="23"/>
        <v>8403.361344537816</v>
      </c>
      <c r="Q50" s="63">
        <f t="shared" si="23"/>
        <v>0</v>
      </c>
      <c r="R50" s="63">
        <f t="shared" si="23"/>
        <v>0</v>
      </c>
      <c r="S50" s="63">
        <f t="shared" si="23"/>
        <v>0</v>
      </c>
      <c r="T50" s="63">
        <f t="shared" si="23"/>
        <v>0</v>
      </c>
      <c r="U50" s="63">
        <f t="shared" si="23"/>
        <v>0</v>
      </c>
      <c r="V50" s="63">
        <f t="shared" si="24"/>
        <v>25210.08403361345</v>
      </c>
      <c r="W50" s="148" t="s">
        <v>141</v>
      </c>
      <c r="X50" s="158" t="s">
        <v>80</v>
      </c>
      <c r="Y50" s="158" t="s">
        <v>72</v>
      </c>
    </row>
    <row r="51" spans="1:26" ht="64.5" customHeight="1" x14ac:dyDescent="0.2">
      <c r="A51" s="54">
        <v>42</v>
      </c>
      <c r="B51" s="50" t="s">
        <v>189</v>
      </c>
      <c r="C51" s="76" t="s">
        <v>243</v>
      </c>
      <c r="D51" s="170" t="s">
        <v>244</v>
      </c>
      <c r="E51" s="144" t="s">
        <v>245</v>
      </c>
      <c r="F51" s="61">
        <v>20000</v>
      </c>
      <c r="G51" s="61"/>
      <c r="H51" s="61">
        <v>1000</v>
      </c>
      <c r="I51" s="61"/>
      <c r="J51" s="61"/>
      <c r="K51" s="61"/>
      <c r="L51" s="61"/>
      <c r="M51" s="61">
        <v>20000</v>
      </c>
      <c r="N51" s="63">
        <f t="shared" si="25"/>
        <v>16806.722689075632</v>
      </c>
      <c r="O51" s="63">
        <f t="shared" si="23"/>
        <v>0</v>
      </c>
      <c r="P51" s="63">
        <f t="shared" si="23"/>
        <v>840.3361344537816</v>
      </c>
      <c r="Q51" s="63">
        <f t="shared" si="23"/>
        <v>0</v>
      </c>
      <c r="R51" s="63">
        <f t="shared" si="23"/>
        <v>0</v>
      </c>
      <c r="S51" s="63">
        <f t="shared" si="23"/>
        <v>0</v>
      </c>
      <c r="T51" s="63">
        <f t="shared" si="23"/>
        <v>0</v>
      </c>
      <c r="U51" s="63">
        <f t="shared" si="23"/>
        <v>16806.722689075632</v>
      </c>
      <c r="V51" s="63">
        <f t="shared" si="24"/>
        <v>34453.781512605041</v>
      </c>
      <c r="W51" s="148" t="s">
        <v>141</v>
      </c>
      <c r="X51" s="157" t="s">
        <v>80</v>
      </c>
      <c r="Y51" s="158" t="s">
        <v>72</v>
      </c>
    </row>
    <row r="52" spans="1:26" ht="47.25" customHeight="1" x14ac:dyDescent="0.2">
      <c r="A52" s="54">
        <v>43</v>
      </c>
      <c r="B52" s="50" t="s">
        <v>189</v>
      </c>
      <c r="C52" s="76" t="s">
        <v>246</v>
      </c>
      <c r="D52" s="82" t="s">
        <v>247</v>
      </c>
      <c r="E52" s="144" t="s">
        <v>248</v>
      </c>
      <c r="F52" s="61">
        <v>2000</v>
      </c>
      <c r="G52" s="61">
        <v>300</v>
      </c>
      <c r="H52" s="61">
        <v>1000</v>
      </c>
      <c r="I52" s="61">
        <v>100</v>
      </c>
      <c r="J52" s="61">
        <v>300</v>
      </c>
      <c r="K52" s="61"/>
      <c r="L52" s="61">
        <v>300</v>
      </c>
      <c r="M52" s="61"/>
      <c r="N52" s="63">
        <f t="shared" si="25"/>
        <v>1680.6722689075632</v>
      </c>
      <c r="O52" s="63">
        <f t="shared" si="23"/>
        <v>252.10084033613447</v>
      </c>
      <c r="P52" s="63">
        <f t="shared" si="23"/>
        <v>840.3361344537816</v>
      </c>
      <c r="Q52" s="63">
        <f t="shared" si="23"/>
        <v>84.033613445378151</v>
      </c>
      <c r="R52" s="63">
        <f t="shared" si="23"/>
        <v>252.10084033613447</v>
      </c>
      <c r="S52" s="63">
        <f t="shared" si="23"/>
        <v>0</v>
      </c>
      <c r="T52" s="63">
        <f t="shared" si="23"/>
        <v>252.10084033613447</v>
      </c>
      <c r="U52" s="63">
        <f t="shared" si="23"/>
        <v>0</v>
      </c>
      <c r="V52" s="63">
        <f t="shared" si="24"/>
        <v>3361.3445378151264</v>
      </c>
      <c r="W52" s="148" t="s">
        <v>141</v>
      </c>
      <c r="X52" s="157" t="s">
        <v>163</v>
      </c>
      <c r="Y52" s="149" t="s">
        <v>164</v>
      </c>
    </row>
    <row r="53" spans="1:26" ht="113.25" customHeight="1" x14ac:dyDescent="0.2">
      <c r="A53" s="46">
        <v>44</v>
      </c>
      <c r="B53" s="50" t="s">
        <v>189</v>
      </c>
      <c r="C53" s="76" t="s">
        <v>249</v>
      </c>
      <c r="D53" s="170" t="s">
        <v>250</v>
      </c>
      <c r="E53" s="144" t="s">
        <v>251</v>
      </c>
      <c r="F53" s="61">
        <v>1000</v>
      </c>
      <c r="G53" s="61">
        <v>400</v>
      </c>
      <c r="H53" s="61">
        <v>4000</v>
      </c>
      <c r="I53" s="61"/>
      <c r="J53" s="61">
        <v>600</v>
      </c>
      <c r="K53" s="61"/>
      <c r="L53" s="61"/>
      <c r="M53" s="61"/>
      <c r="N53" s="63">
        <f t="shared" si="25"/>
        <v>840.3361344537816</v>
      </c>
      <c r="O53" s="63">
        <f t="shared" si="23"/>
        <v>336.1344537815126</v>
      </c>
      <c r="P53" s="63">
        <f t="shared" si="23"/>
        <v>3361.3445378151264</v>
      </c>
      <c r="Q53" s="63">
        <f t="shared" si="23"/>
        <v>0</v>
      </c>
      <c r="R53" s="63">
        <f t="shared" si="23"/>
        <v>504.20168067226894</v>
      </c>
      <c r="S53" s="63">
        <f t="shared" si="23"/>
        <v>0</v>
      </c>
      <c r="T53" s="63">
        <f t="shared" si="23"/>
        <v>0</v>
      </c>
      <c r="U53" s="63">
        <f t="shared" si="23"/>
        <v>0</v>
      </c>
      <c r="V53" s="63">
        <f t="shared" si="24"/>
        <v>5042.0168067226887</v>
      </c>
      <c r="W53" s="148" t="s">
        <v>141</v>
      </c>
      <c r="X53" s="152" t="s">
        <v>80</v>
      </c>
      <c r="Y53" s="149" t="s">
        <v>205</v>
      </c>
    </row>
    <row r="54" spans="1:26" ht="46.5" customHeight="1" x14ac:dyDescent="0.2">
      <c r="A54" s="54">
        <v>45</v>
      </c>
      <c r="B54" s="50" t="s">
        <v>189</v>
      </c>
      <c r="C54" s="76" t="s">
        <v>252</v>
      </c>
      <c r="D54" s="170" t="s">
        <v>253</v>
      </c>
      <c r="E54" s="144" t="s">
        <v>254</v>
      </c>
      <c r="F54" s="61">
        <v>1000</v>
      </c>
      <c r="G54" s="61"/>
      <c r="H54" s="61">
        <v>1000</v>
      </c>
      <c r="I54" s="61"/>
      <c r="J54" s="61"/>
      <c r="K54" s="61"/>
      <c r="L54" s="61"/>
      <c r="M54" s="61"/>
      <c r="N54" s="63">
        <f t="shared" si="25"/>
        <v>840.3361344537816</v>
      </c>
      <c r="O54" s="63">
        <f t="shared" ref="O54:O59" si="26">G54/1.19</f>
        <v>0</v>
      </c>
      <c r="P54" s="63">
        <f t="shared" ref="P54:P59" si="27">H54/1.19</f>
        <v>840.3361344537816</v>
      </c>
      <c r="Q54" s="63">
        <f t="shared" ref="Q54:Q59" si="28">I54/1.19</f>
        <v>0</v>
      </c>
      <c r="R54" s="63">
        <f t="shared" ref="R54:R59" si="29">J54/1.19</f>
        <v>0</v>
      </c>
      <c r="S54" s="63">
        <f t="shared" ref="S54:S59" si="30">K54/1.19</f>
        <v>0</v>
      </c>
      <c r="T54" s="63">
        <f t="shared" ref="T54:T59" si="31">L54/1.19</f>
        <v>0</v>
      </c>
      <c r="U54" s="63">
        <f t="shared" ref="U54:U59" si="32">M54/1.19</f>
        <v>0</v>
      </c>
      <c r="V54" s="63">
        <f t="shared" si="24"/>
        <v>1680.6722689075632</v>
      </c>
      <c r="W54" s="148" t="s">
        <v>141</v>
      </c>
      <c r="X54" s="157" t="s">
        <v>164</v>
      </c>
      <c r="Y54" s="158" t="s">
        <v>255</v>
      </c>
    </row>
    <row r="55" spans="1:26" ht="81" customHeight="1" x14ac:dyDescent="0.2">
      <c r="A55" s="54">
        <v>46</v>
      </c>
      <c r="B55" s="50" t="s">
        <v>189</v>
      </c>
      <c r="C55" s="76" t="s">
        <v>256</v>
      </c>
      <c r="D55" s="170" t="s">
        <v>257</v>
      </c>
      <c r="E55" s="144" t="s">
        <v>248</v>
      </c>
      <c r="F55" s="61">
        <v>4000</v>
      </c>
      <c r="G55" s="61"/>
      <c r="H55" s="61">
        <v>1000</v>
      </c>
      <c r="I55" s="61"/>
      <c r="J55" s="61">
        <v>500</v>
      </c>
      <c r="K55" s="61"/>
      <c r="L55" s="61">
        <v>300</v>
      </c>
      <c r="M55" s="61"/>
      <c r="N55" s="63">
        <f t="shared" si="25"/>
        <v>3361.3445378151264</v>
      </c>
      <c r="O55" s="63">
        <f t="shared" si="26"/>
        <v>0</v>
      </c>
      <c r="P55" s="63">
        <f t="shared" si="27"/>
        <v>840.3361344537816</v>
      </c>
      <c r="Q55" s="63">
        <f t="shared" si="28"/>
        <v>0</v>
      </c>
      <c r="R55" s="63">
        <f t="shared" si="29"/>
        <v>420.1680672268908</v>
      </c>
      <c r="S55" s="63">
        <f t="shared" si="30"/>
        <v>0</v>
      </c>
      <c r="T55" s="63">
        <f t="shared" si="31"/>
        <v>252.10084033613447</v>
      </c>
      <c r="U55" s="63">
        <f t="shared" si="32"/>
        <v>0</v>
      </c>
      <c r="V55" s="63">
        <f t="shared" si="24"/>
        <v>4873.949579831934</v>
      </c>
      <c r="W55" s="148" t="s">
        <v>141</v>
      </c>
      <c r="X55" s="152" t="s">
        <v>163</v>
      </c>
      <c r="Y55" s="149" t="s">
        <v>164</v>
      </c>
    </row>
    <row r="56" spans="1:26" ht="31.5" x14ac:dyDescent="0.2">
      <c r="A56" s="54">
        <v>46</v>
      </c>
      <c r="B56" s="50" t="s">
        <v>189</v>
      </c>
      <c r="C56" s="76" t="s">
        <v>258</v>
      </c>
      <c r="D56" s="170" t="s">
        <v>259</v>
      </c>
      <c r="E56" s="144" t="s">
        <v>260</v>
      </c>
      <c r="F56" s="61">
        <v>1000</v>
      </c>
      <c r="G56" s="61">
        <v>0</v>
      </c>
      <c r="H56" s="61">
        <v>10000</v>
      </c>
      <c r="I56" s="61"/>
      <c r="J56" s="61"/>
      <c r="K56" s="61"/>
      <c r="L56" s="61"/>
      <c r="M56" s="61"/>
      <c r="N56" s="63">
        <f t="shared" si="25"/>
        <v>840.3361344537816</v>
      </c>
      <c r="O56" s="63">
        <f t="shared" si="26"/>
        <v>0</v>
      </c>
      <c r="P56" s="63">
        <f t="shared" si="27"/>
        <v>8403.361344537816</v>
      </c>
      <c r="Q56" s="63">
        <f t="shared" si="28"/>
        <v>0</v>
      </c>
      <c r="R56" s="63">
        <f t="shared" si="29"/>
        <v>0</v>
      </c>
      <c r="S56" s="63">
        <f t="shared" si="30"/>
        <v>0</v>
      </c>
      <c r="T56" s="63">
        <f t="shared" si="31"/>
        <v>0</v>
      </c>
      <c r="U56" s="63">
        <f t="shared" si="32"/>
        <v>0</v>
      </c>
      <c r="V56" s="63">
        <f t="shared" si="24"/>
        <v>9243.6974789915985</v>
      </c>
      <c r="W56" s="148" t="s">
        <v>141</v>
      </c>
      <c r="X56" s="152" t="s">
        <v>80</v>
      </c>
      <c r="Y56" s="149" t="s">
        <v>72</v>
      </c>
    </row>
    <row r="57" spans="1:26" ht="35.25" customHeight="1" x14ac:dyDescent="0.2">
      <c r="A57" s="54">
        <v>47</v>
      </c>
      <c r="B57" s="50" t="s">
        <v>189</v>
      </c>
      <c r="C57" s="76" t="s">
        <v>261</v>
      </c>
      <c r="D57" s="170" t="s">
        <v>262</v>
      </c>
      <c r="E57" s="144" t="s">
        <v>263</v>
      </c>
      <c r="F57" s="61">
        <v>1900</v>
      </c>
      <c r="G57" s="61"/>
      <c r="H57" s="61"/>
      <c r="I57" s="61"/>
      <c r="J57" s="61"/>
      <c r="K57" s="61"/>
      <c r="L57" s="61"/>
      <c r="M57" s="61"/>
      <c r="N57" s="63">
        <f t="shared" si="25"/>
        <v>1596.6386554621849</v>
      </c>
      <c r="O57" s="63">
        <f t="shared" si="26"/>
        <v>0</v>
      </c>
      <c r="P57" s="63">
        <f t="shared" si="27"/>
        <v>0</v>
      </c>
      <c r="Q57" s="63">
        <f t="shared" si="28"/>
        <v>0</v>
      </c>
      <c r="R57" s="63">
        <f t="shared" si="29"/>
        <v>0</v>
      </c>
      <c r="S57" s="63">
        <f t="shared" si="30"/>
        <v>0</v>
      </c>
      <c r="T57" s="63">
        <f t="shared" si="31"/>
        <v>0</v>
      </c>
      <c r="U57" s="63">
        <f t="shared" si="32"/>
        <v>0</v>
      </c>
      <c r="V57" s="63">
        <f t="shared" si="24"/>
        <v>1596.6386554621849</v>
      </c>
      <c r="W57" s="148" t="s">
        <v>141</v>
      </c>
      <c r="X57" s="149" t="s">
        <v>102</v>
      </c>
      <c r="Y57" s="149" t="s">
        <v>102</v>
      </c>
    </row>
    <row r="58" spans="1:26" ht="35.25" customHeight="1" x14ac:dyDescent="0.2">
      <c r="A58" s="71">
        <v>48</v>
      </c>
      <c r="B58" s="50" t="s">
        <v>189</v>
      </c>
      <c r="C58" s="76" t="s">
        <v>264</v>
      </c>
      <c r="D58" s="170" t="s">
        <v>265</v>
      </c>
      <c r="E58" s="177" t="s">
        <v>266</v>
      </c>
      <c r="F58" s="61">
        <v>0</v>
      </c>
      <c r="G58" s="61"/>
      <c r="H58" s="61"/>
      <c r="I58" s="61"/>
      <c r="J58" s="61"/>
      <c r="K58" s="61"/>
      <c r="L58" s="61"/>
      <c r="M58" s="61">
        <v>27000</v>
      </c>
      <c r="N58" s="63">
        <f t="shared" si="25"/>
        <v>0</v>
      </c>
      <c r="O58" s="63">
        <f t="shared" si="26"/>
        <v>0</v>
      </c>
      <c r="P58" s="63">
        <f t="shared" si="27"/>
        <v>0</v>
      </c>
      <c r="Q58" s="63">
        <f t="shared" si="28"/>
        <v>0</v>
      </c>
      <c r="R58" s="63">
        <f t="shared" si="29"/>
        <v>0</v>
      </c>
      <c r="S58" s="63">
        <f t="shared" si="30"/>
        <v>0</v>
      </c>
      <c r="T58" s="63">
        <f t="shared" si="31"/>
        <v>0</v>
      </c>
      <c r="U58" s="63">
        <f t="shared" si="32"/>
        <v>22689.0756302521</v>
      </c>
      <c r="V58" s="63">
        <f t="shared" si="24"/>
        <v>22689.0756302521</v>
      </c>
      <c r="W58" s="148" t="s">
        <v>141</v>
      </c>
      <c r="X58" s="149" t="s">
        <v>80</v>
      </c>
      <c r="Y58" s="149" t="s">
        <v>72</v>
      </c>
    </row>
    <row r="59" spans="1:26" ht="30.75" customHeight="1" thickBot="1" x14ac:dyDescent="0.25">
      <c r="A59" s="54">
        <v>49</v>
      </c>
      <c r="B59" s="50" t="s">
        <v>189</v>
      </c>
      <c r="C59" s="76" t="s">
        <v>267</v>
      </c>
      <c r="D59" s="170" t="s">
        <v>268</v>
      </c>
      <c r="E59" s="144"/>
      <c r="F59" s="61">
        <v>6800</v>
      </c>
      <c r="G59" s="61">
        <v>1000</v>
      </c>
      <c r="H59" s="61">
        <v>1000</v>
      </c>
      <c r="I59" s="61">
        <v>600</v>
      </c>
      <c r="J59" s="61">
        <v>400</v>
      </c>
      <c r="K59" s="61"/>
      <c r="L59" s="61">
        <v>1000</v>
      </c>
      <c r="M59" s="61"/>
      <c r="N59" s="63">
        <f t="shared" si="25"/>
        <v>5714.2857142857147</v>
      </c>
      <c r="O59" s="63">
        <f t="shared" si="26"/>
        <v>840.3361344537816</v>
      </c>
      <c r="P59" s="63">
        <f t="shared" si="27"/>
        <v>840.3361344537816</v>
      </c>
      <c r="Q59" s="63">
        <f t="shared" si="28"/>
        <v>504.20168067226894</v>
      </c>
      <c r="R59" s="63">
        <f t="shared" si="29"/>
        <v>336.1344537815126</v>
      </c>
      <c r="S59" s="63">
        <f t="shared" si="30"/>
        <v>0</v>
      </c>
      <c r="T59" s="63">
        <f t="shared" si="31"/>
        <v>840.3361344537816</v>
      </c>
      <c r="U59" s="63">
        <f t="shared" si="32"/>
        <v>0</v>
      </c>
      <c r="V59" s="63">
        <f t="shared" si="24"/>
        <v>9075.6302521008402</v>
      </c>
      <c r="W59" s="148" t="s">
        <v>141</v>
      </c>
      <c r="X59" s="152" t="s">
        <v>80</v>
      </c>
      <c r="Y59" s="149" t="s">
        <v>196</v>
      </c>
      <c r="Z59" s="172"/>
    </row>
    <row r="60" spans="1:26" ht="30.75" customHeight="1" thickBot="1" x14ac:dyDescent="0.25">
      <c r="A60" s="54"/>
      <c r="B60" s="220" t="s">
        <v>189</v>
      </c>
      <c r="C60" s="221" t="s">
        <v>397</v>
      </c>
      <c r="D60" s="222" t="s">
        <v>399</v>
      </c>
      <c r="E60" s="225" t="s">
        <v>402</v>
      </c>
      <c r="F60" s="61">
        <v>150000</v>
      </c>
      <c r="G60" s="61"/>
      <c r="H60" s="61"/>
      <c r="I60" s="61"/>
      <c r="J60" s="61"/>
      <c r="K60" s="61"/>
      <c r="L60" s="61"/>
      <c r="M60" s="61"/>
      <c r="N60" s="63">
        <f t="shared" si="25"/>
        <v>126050.42016806723</v>
      </c>
      <c r="O60" s="63"/>
      <c r="P60" s="63"/>
      <c r="Q60" s="63"/>
      <c r="R60" s="63"/>
      <c r="S60" s="63"/>
      <c r="T60" s="63"/>
      <c r="U60" s="63"/>
      <c r="V60" s="63"/>
      <c r="W60" s="148"/>
      <c r="X60" s="152"/>
      <c r="Y60" s="149"/>
      <c r="Z60" s="172"/>
    </row>
    <row r="61" spans="1:26" ht="30.75" customHeight="1" thickBot="1" x14ac:dyDescent="0.25">
      <c r="A61" s="54"/>
      <c r="B61" s="220" t="s">
        <v>189</v>
      </c>
      <c r="C61" s="221" t="s">
        <v>398</v>
      </c>
      <c r="D61" s="223" t="s">
        <v>400</v>
      </c>
      <c r="E61" s="224" t="s">
        <v>401</v>
      </c>
      <c r="F61" s="61">
        <v>23000</v>
      </c>
      <c r="G61" s="61"/>
      <c r="H61" s="61"/>
      <c r="I61" s="61"/>
      <c r="J61" s="61"/>
      <c r="K61" s="61"/>
      <c r="L61" s="61"/>
      <c r="M61" s="61"/>
      <c r="N61" s="63">
        <f t="shared" si="25"/>
        <v>19327.731092436974</v>
      </c>
      <c r="O61" s="63"/>
      <c r="P61" s="63"/>
      <c r="Q61" s="63"/>
      <c r="R61" s="63"/>
      <c r="S61" s="63"/>
      <c r="T61" s="63"/>
      <c r="U61" s="63"/>
      <c r="V61" s="63"/>
      <c r="W61" s="148"/>
      <c r="X61" s="152"/>
      <c r="Y61" s="149"/>
      <c r="Z61" s="172"/>
    </row>
    <row r="62" spans="1:26" ht="25.5" customHeight="1" thickBot="1" x14ac:dyDescent="0.25">
      <c r="A62" s="54">
        <v>50</v>
      </c>
      <c r="B62" s="50"/>
      <c r="C62" s="54"/>
      <c r="D62" s="82" t="s">
        <v>269</v>
      </c>
      <c r="E62" s="144"/>
      <c r="F62" s="168">
        <f>SUM(F38:F61)</f>
        <v>600000</v>
      </c>
      <c r="G62" s="168">
        <f t="shared" ref="G62:M62" si="33">SUM(G38:G59)</f>
        <v>12000</v>
      </c>
      <c r="H62" s="168">
        <f t="shared" si="33"/>
        <v>136000</v>
      </c>
      <c r="I62" s="168">
        <f t="shared" si="33"/>
        <v>5800</v>
      </c>
      <c r="J62" s="168">
        <f t="shared" si="33"/>
        <v>10200</v>
      </c>
      <c r="K62" s="168">
        <f t="shared" si="33"/>
        <v>0</v>
      </c>
      <c r="L62" s="168">
        <f t="shared" si="33"/>
        <v>9000</v>
      </c>
      <c r="M62" s="168">
        <f t="shared" si="33"/>
        <v>47000</v>
      </c>
      <c r="N62" s="63">
        <f t="shared" ref="N62" si="34">F62/1.18999999999999</f>
        <v>504201.68067227316</v>
      </c>
      <c r="O62" s="63">
        <f t="shared" ref="O62:O64" si="35">G62/1.18999999999999</f>
        <v>10084.033613445463</v>
      </c>
      <c r="P62" s="63">
        <f t="shared" ref="P62:P64" si="36">H62/1.18999999999999</f>
        <v>114285.71428571525</v>
      </c>
      <c r="Q62" s="63">
        <f t="shared" ref="Q62:Q64" si="37">I62/1.18999999999999</f>
        <v>4873.949579831974</v>
      </c>
      <c r="R62" s="63">
        <f t="shared" ref="R62:R64" si="38">J62/1.18999999999999</f>
        <v>8571.4285714286434</v>
      </c>
      <c r="S62" s="63">
        <f t="shared" ref="S62:S64" si="39">K62/1.18999999999999</f>
        <v>0</v>
      </c>
      <c r="T62" s="63">
        <f t="shared" ref="T62:U64" si="40">L62/1.18999999999999</f>
        <v>7563.0252100840971</v>
      </c>
      <c r="U62" s="63">
        <f t="shared" si="40"/>
        <v>39495.798319328067</v>
      </c>
      <c r="V62" s="63">
        <f t="shared" si="24"/>
        <v>689075.6302521067</v>
      </c>
      <c r="W62" s="153"/>
      <c r="X62" s="151"/>
      <c r="Y62" s="147"/>
    </row>
    <row r="63" spans="1:26" ht="25.5" customHeight="1" x14ac:dyDescent="0.2">
      <c r="A63" s="46">
        <v>51</v>
      </c>
      <c r="B63" s="50"/>
      <c r="C63" s="54"/>
      <c r="D63" s="110" t="s">
        <v>270</v>
      </c>
      <c r="E63" s="144"/>
      <c r="F63" s="168">
        <f t="shared" ref="F63:M63" si="41">F37+F62</f>
        <v>670000</v>
      </c>
      <c r="G63" s="168">
        <f t="shared" si="41"/>
        <v>29000</v>
      </c>
      <c r="H63" s="168">
        <f t="shared" si="41"/>
        <v>176000</v>
      </c>
      <c r="I63" s="168">
        <f t="shared" si="41"/>
        <v>8800</v>
      </c>
      <c r="J63" s="168">
        <f t="shared" si="41"/>
        <v>15200</v>
      </c>
      <c r="K63" s="168">
        <f t="shared" si="41"/>
        <v>0</v>
      </c>
      <c r="L63" s="168">
        <f t="shared" si="41"/>
        <v>12000</v>
      </c>
      <c r="M63" s="168">
        <f t="shared" si="41"/>
        <v>47000</v>
      </c>
      <c r="N63" s="63">
        <f>F63/1.19</f>
        <v>563025.21008403366</v>
      </c>
      <c r="O63" s="63">
        <f t="shared" si="35"/>
        <v>24369.747899159869</v>
      </c>
      <c r="P63" s="63">
        <f t="shared" si="36"/>
        <v>147899.1596638668</v>
      </c>
      <c r="Q63" s="63">
        <f t="shared" si="37"/>
        <v>7394.9579831933397</v>
      </c>
      <c r="R63" s="63">
        <f t="shared" si="38"/>
        <v>12773.109243697587</v>
      </c>
      <c r="S63" s="63">
        <f t="shared" si="39"/>
        <v>0</v>
      </c>
      <c r="T63" s="63">
        <f t="shared" si="40"/>
        <v>10084.033613445463</v>
      </c>
      <c r="U63" s="63">
        <f t="shared" si="40"/>
        <v>39495.798319328067</v>
      </c>
      <c r="V63" s="63">
        <f t="shared" si="24"/>
        <v>805042.01680672495</v>
      </c>
      <c r="W63" s="153"/>
      <c r="X63" s="151"/>
      <c r="Y63" s="147"/>
    </row>
    <row r="64" spans="1:26" ht="162.75" customHeight="1" x14ac:dyDescent="0.2">
      <c r="A64" s="54">
        <v>52</v>
      </c>
      <c r="B64" s="68" t="s">
        <v>271</v>
      </c>
      <c r="C64" s="54">
        <v>42</v>
      </c>
      <c r="D64" s="162" t="s">
        <v>272</v>
      </c>
      <c r="E64" s="144" t="s">
        <v>104</v>
      </c>
      <c r="F64" s="61">
        <v>349000</v>
      </c>
      <c r="G64" s="61"/>
      <c r="H64" s="61"/>
      <c r="I64" s="61"/>
      <c r="J64" s="61"/>
      <c r="K64" s="61"/>
      <c r="L64" s="61"/>
      <c r="M64" s="61"/>
      <c r="N64" s="63">
        <f>F64/1.19</f>
        <v>293277.31092436978</v>
      </c>
      <c r="O64" s="63">
        <f t="shared" si="35"/>
        <v>0</v>
      </c>
      <c r="P64" s="63">
        <f t="shared" si="36"/>
        <v>0</v>
      </c>
      <c r="Q64" s="63">
        <f t="shared" si="37"/>
        <v>0</v>
      </c>
      <c r="R64" s="63">
        <f t="shared" si="38"/>
        <v>0</v>
      </c>
      <c r="S64" s="63">
        <f t="shared" si="39"/>
        <v>0</v>
      </c>
      <c r="T64" s="63">
        <f t="shared" si="40"/>
        <v>0</v>
      </c>
      <c r="U64" s="63">
        <v>0</v>
      </c>
      <c r="V64" s="63">
        <f t="shared" si="24"/>
        <v>293277.31092436978</v>
      </c>
      <c r="W64" s="148" t="s">
        <v>141</v>
      </c>
      <c r="X64" s="152" t="s">
        <v>72</v>
      </c>
      <c r="Y64" s="149" t="s">
        <v>255</v>
      </c>
    </row>
    <row r="65" spans="1:25" ht="29.25" customHeight="1" x14ac:dyDescent="0.2">
      <c r="A65" s="54">
        <v>53</v>
      </c>
      <c r="B65" s="50"/>
      <c r="C65" s="54"/>
      <c r="D65" s="50" t="s">
        <v>273</v>
      </c>
      <c r="E65" s="144"/>
      <c r="F65" s="61">
        <f>SUM(F64)</f>
        <v>349000</v>
      </c>
      <c r="G65" s="61">
        <f t="shared" ref="G65:L65" si="42">SUM(G64)</f>
        <v>0</v>
      </c>
      <c r="H65" s="61">
        <f t="shared" si="42"/>
        <v>0</v>
      </c>
      <c r="I65" s="61">
        <f t="shared" si="42"/>
        <v>0</v>
      </c>
      <c r="J65" s="61">
        <f t="shared" si="42"/>
        <v>0</v>
      </c>
      <c r="K65" s="61">
        <f t="shared" si="42"/>
        <v>0</v>
      </c>
      <c r="L65" s="61">
        <f t="shared" si="42"/>
        <v>0</v>
      </c>
      <c r="M65" s="61"/>
      <c r="N65" s="63">
        <f>SUM(N64)</f>
        <v>293277.31092436978</v>
      </c>
      <c r="O65" s="63">
        <f t="shared" ref="O65:U65" si="43">SUM(O64)</f>
        <v>0</v>
      </c>
      <c r="P65" s="63">
        <f t="shared" si="43"/>
        <v>0</v>
      </c>
      <c r="Q65" s="63">
        <f t="shared" si="43"/>
        <v>0</v>
      </c>
      <c r="R65" s="63">
        <f t="shared" si="43"/>
        <v>0</v>
      </c>
      <c r="S65" s="63">
        <f t="shared" si="43"/>
        <v>0</v>
      </c>
      <c r="T65" s="63">
        <f t="shared" si="43"/>
        <v>0</v>
      </c>
      <c r="U65" s="63">
        <f t="shared" si="43"/>
        <v>0</v>
      </c>
      <c r="V65" s="63">
        <f t="shared" si="24"/>
        <v>293277.31092436978</v>
      </c>
      <c r="W65" s="153"/>
      <c r="X65" s="151"/>
      <c r="Y65" s="147"/>
    </row>
    <row r="66" spans="1:25" s="178" customFormat="1" ht="42" customHeight="1" x14ac:dyDescent="0.2">
      <c r="A66" s="54">
        <v>54</v>
      </c>
      <c r="B66" s="54" t="s">
        <v>274</v>
      </c>
      <c r="C66" s="54">
        <v>43</v>
      </c>
      <c r="D66" s="179" t="s">
        <v>275</v>
      </c>
      <c r="E66" s="144" t="s">
        <v>276</v>
      </c>
      <c r="F66" s="61"/>
      <c r="G66" s="61"/>
      <c r="H66" s="61">
        <v>19000</v>
      </c>
      <c r="I66" s="180"/>
      <c r="J66" s="181"/>
      <c r="K66" s="181"/>
      <c r="L66" s="180">
        <v>0</v>
      </c>
      <c r="M66" s="180"/>
      <c r="N66" s="63">
        <f t="shared" ref="N66:U66" si="44">F66/1.09</f>
        <v>0</v>
      </c>
      <c r="O66" s="63">
        <f t="shared" si="44"/>
        <v>0</v>
      </c>
      <c r="P66" s="63">
        <f t="shared" si="44"/>
        <v>17431.192660550456</v>
      </c>
      <c r="Q66" s="63">
        <f t="shared" si="44"/>
        <v>0</v>
      </c>
      <c r="R66" s="63">
        <f t="shared" si="44"/>
        <v>0</v>
      </c>
      <c r="S66" s="63">
        <f t="shared" si="44"/>
        <v>0</v>
      </c>
      <c r="T66" s="63">
        <f t="shared" si="44"/>
        <v>0</v>
      </c>
      <c r="U66" s="63">
        <f t="shared" si="44"/>
        <v>0</v>
      </c>
      <c r="V66" s="63">
        <f t="shared" si="24"/>
        <v>17431.192660550456</v>
      </c>
      <c r="W66" s="148" t="s">
        <v>141</v>
      </c>
      <c r="X66" s="152" t="s">
        <v>80</v>
      </c>
      <c r="Y66" s="149" t="s">
        <v>72</v>
      </c>
    </row>
    <row r="67" spans="1:25" s="178" customFormat="1" ht="26.45" customHeight="1" x14ac:dyDescent="0.2">
      <c r="A67" s="46">
        <v>55</v>
      </c>
      <c r="B67" s="54"/>
      <c r="C67" s="54"/>
      <c r="D67" s="179" t="s">
        <v>277</v>
      </c>
      <c r="E67" s="144"/>
      <c r="F67" s="61"/>
      <c r="G67" s="61"/>
      <c r="H67" s="61">
        <f>SUM(H66)</f>
        <v>19000</v>
      </c>
      <c r="I67" s="180"/>
      <c r="J67" s="181"/>
      <c r="K67" s="181"/>
      <c r="L67" s="180">
        <f t="shared" ref="L67" si="45">SUM(H67:K67)</f>
        <v>19000</v>
      </c>
      <c r="M67" s="180"/>
      <c r="N67" s="63">
        <f t="shared" ref="N67:U67" si="46">SUM(N66)</f>
        <v>0</v>
      </c>
      <c r="O67" s="63">
        <f t="shared" si="46"/>
        <v>0</v>
      </c>
      <c r="P67" s="63">
        <f t="shared" si="46"/>
        <v>17431.192660550456</v>
      </c>
      <c r="Q67" s="63">
        <f t="shared" si="46"/>
        <v>0</v>
      </c>
      <c r="R67" s="63">
        <f t="shared" si="46"/>
        <v>0</v>
      </c>
      <c r="S67" s="63">
        <f t="shared" si="46"/>
        <v>0</v>
      </c>
      <c r="T67" s="63">
        <f t="shared" si="46"/>
        <v>0</v>
      </c>
      <c r="U67" s="63">
        <f t="shared" si="46"/>
        <v>0</v>
      </c>
      <c r="V67" s="63">
        <f t="shared" si="24"/>
        <v>17431.192660550456</v>
      </c>
      <c r="W67" s="148"/>
      <c r="X67" s="152"/>
      <c r="Y67" s="149"/>
    </row>
    <row r="68" spans="1:25" ht="182.25" customHeight="1" x14ac:dyDescent="0.2">
      <c r="A68" s="54">
        <v>56</v>
      </c>
      <c r="B68" s="50" t="s">
        <v>278</v>
      </c>
      <c r="C68" s="54">
        <v>44</v>
      </c>
      <c r="D68" s="173" t="s">
        <v>279</v>
      </c>
      <c r="E68" s="144" t="s">
        <v>280</v>
      </c>
      <c r="F68" s="61"/>
      <c r="G68" s="61">
        <v>6000</v>
      </c>
      <c r="H68" s="61">
        <v>8300</v>
      </c>
      <c r="I68" s="180">
        <v>1000</v>
      </c>
      <c r="J68" s="180"/>
      <c r="K68" s="180"/>
      <c r="L68" s="180">
        <v>300</v>
      </c>
      <c r="M68" s="180"/>
      <c r="N68" s="63">
        <f t="shared" ref="N68" si="47">F68/1.18999999999999</f>
        <v>0</v>
      </c>
      <c r="O68" s="63">
        <f>G68/1.19</f>
        <v>5042.0168067226896</v>
      </c>
      <c r="P68" s="63">
        <f t="shared" ref="P68:U70" si="48">H68/1.19</f>
        <v>6974.7899159663866</v>
      </c>
      <c r="Q68" s="63">
        <f t="shared" si="48"/>
        <v>840.3361344537816</v>
      </c>
      <c r="R68" s="63">
        <f t="shared" si="48"/>
        <v>0</v>
      </c>
      <c r="S68" s="63">
        <f t="shared" si="48"/>
        <v>0</v>
      </c>
      <c r="T68" s="63">
        <f t="shared" si="48"/>
        <v>252.10084033613447</v>
      </c>
      <c r="U68" s="63">
        <f t="shared" si="48"/>
        <v>0</v>
      </c>
      <c r="V68" s="63">
        <f t="shared" si="24"/>
        <v>13109.243697478993</v>
      </c>
      <c r="W68" s="148" t="s">
        <v>141</v>
      </c>
      <c r="X68" s="152" t="s">
        <v>163</v>
      </c>
      <c r="Y68" s="149" t="s">
        <v>164</v>
      </c>
    </row>
    <row r="69" spans="1:25" ht="37.15" customHeight="1" x14ac:dyDescent="0.2">
      <c r="A69" s="54">
        <v>57</v>
      </c>
      <c r="B69" s="50" t="s">
        <v>278</v>
      </c>
      <c r="C69" s="54">
        <v>45</v>
      </c>
      <c r="D69" s="173" t="s">
        <v>281</v>
      </c>
      <c r="E69" s="182" t="s">
        <v>282</v>
      </c>
      <c r="F69" s="61">
        <v>50000</v>
      </c>
      <c r="G69" s="61"/>
      <c r="H69" s="61"/>
      <c r="I69" s="180"/>
      <c r="J69" s="180"/>
      <c r="K69" s="180"/>
      <c r="L69" s="180"/>
      <c r="M69" s="180"/>
      <c r="N69" s="63">
        <f>F69/1.19</f>
        <v>42016.806722689078</v>
      </c>
      <c r="O69" s="63">
        <f t="shared" ref="O69:O70" si="49">G69/1.19</f>
        <v>0</v>
      </c>
      <c r="P69" s="63">
        <f t="shared" si="48"/>
        <v>0</v>
      </c>
      <c r="Q69" s="63">
        <f t="shared" si="48"/>
        <v>0</v>
      </c>
      <c r="R69" s="63">
        <f t="shared" si="48"/>
        <v>0</v>
      </c>
      <c r="S69" s="63">
        <f t="shared" si="48"/>
        <v>0</v>
      </c>
      <c r="T69" s="63">
        <f t="shared" si="48"/>
        <v>0</v>
      </c>
      <c r="U69" s="63">
        <f t="shared" si="48"/>
        <v>0</v>
      </c>
      <c r="V69" s="63">
        <f t="shared" si="24"/>
        <v>42016.806722689078</v>
      </c>
      <c r="W69" s="148" t="s">
        <v>141</v>
      </c>
      <c r="X69" s="152" t="s">
        <v>164</v>
      </c>
      <c r="Y69" s="149" t="s">
        <v>255</v>
      </c>
    </row>
    <row r="70" spans="1:25" ht="103.5" customHeight="1" x14ac:dyDescent="0.2">
      <c r="A70" s="54">
        <v>58</v>
      </c>
      <c r="B70" s="50" t="s">
        <v>278</v>
      </c>
      <c r="C70" s="54">
        <v>46</v>
      </c>
      <c r="D70" s="173" t="s">
        <v>283</v>
      </c>
      <c r="E70" s="144" t="s">
        <v>284</v>
      </c>
      <c r="F70" s="61">
        <v>5000</v>
      </c>
      <c r="G70" s="61">
        <v>3000</v>
      </c>
      <c r="H70" s="61">
        <v>32700</v>
      </c>
      <c r="I70" s="180">
        <v>1000</v>
      </c>
      <c r="J70" s="180">
        <v>1000</v>
      </c>
      <c r="K70" s="180"/>
      <c r="L70" s="180">
        <v>700</v>
      </c>
      <c r="M70" s="180"/>
      <c r="N70" s="63">
        <f>F70/1.19</f>
        <v>4201.680672268908</v>
      </c>
      <c r="O70" s="63">
        <f t="shared" si="49"/>
        <v>2521.0084033613448</v>
      </c>
      <c r="P70" s="63">
        <f t="shared" si="48"/>
        <v>27478.991596638658</v>
      </c>
      <c r="Q70" s="63">
        <f t="shared" si="48"/>
        <v>840.3361344537816</v>
      </c>
      <c r="R70" s="63">
        <f t="shared" si="48"/>
        <v>840.3361344537816</v>
      </c>
      <c r="S70" s="63">
        <f t="shared" si="48"/>
        <v>0</v>
      </c>
      <c r="T70" s="63">
        <f t="shared" si="48"/>
        <v>588.23529411764707</v>
      </c>
      <c r="U70" s="63">
        <f t="shared" si="48"/>
        <v>0</v>
      </c>
      <c r="V70" s="63">
        <f t="shared" si="24"/>
        <v>36470.588235294126</v>
      </c>
      <c r="W70" s="148" t="s">
        <v>141</v>
      </c>
      <c r="X70" s="152" t="s">
        <v>164</v>
      </c>
      <c r="Y70" s="149" t="s">
        <v>255</v>
      </c>
    </row>
    <row r="71" spans="1:25" ht="30.6" customHeight="1" x14ac:dyDescent="0.2">
      <c r="A71" s="46">
        <v>59</v>
      </c>
      <c r="B71" s="50"/>
      <c r="C71" s="54"/>
      <c r="D71" s="82" t="s">
        <v>285</v>
      </c>
      <c r="E71" s="144"/>
      <c r="F71" s="61">
        <f>SUM(F68:F70)</f>
        <v>55000</v>
      </c>
      <c r="G71" s="61">
        <f>SUM(G68:G70)</f>
        <v>9000</v>
      </c>
      <c r="H71" s="61">
        <f>SUM(H68:H70)</f>
        <v>41000</v>
      </c>
      <c r="I71" s="180">
        <f>SUM(I68:I70)</f>
        <v>2000</v>
      </c>
      <c r="J71" s="180">
        <f>SUM(J68:J70)</f>
        <v>1000</v>
      </c>
      <c r="K71" s="180"/>
      <c r="L71" s="180">
        <f t="shared" ref="L71:V75" si="50">SUM(L68:L70)</f>
        <v>1000</v>
      </c>
      <c r="M71" s="180"/>
      <c r="N71" s="63">
        <f t="shared" si="50"/>
        <v>46218.487394957985</v>
      </c>
      <c r="O71" s="63">
        <f t="shared" si="50"/>
        <v>7563.0252100840344</v>
      </c>
      <c r="P71" s="63">
        <f t="shared" si="50"/>
        <v>34453.781512605041</v>
      </c>
      <c r="Q71" s="63">
        <f t="shared" si="50"/>
        <v>1680.6722689075632</v>
      </c>
      <c r="R71" s="63">
        <f t="shared" si="50"/>
        <v>840.3361344537816</v>
      </c>
      <c r="S71" s="63">
        <f t="shared" si="50"/>
        <v>0</v>
      </c>
      <c r="T71" s="63">
        <f t="shared" si="50"/>
        <v>840.3361344537816</v>
      </c>
      <c r="U71" s="63">
        <f t="shared" si="50"/>
        <v>0</v>
      </c>
      <c r="V71" s="63">
        <f>SUM(V68:V70)</f>
        <v>91596.6386554622</v>
      </c>
      <c r="W71" s="148"/>
      <c r="X71" s="152"/>
      <c r="Y71" s="149"/>
    </row>
    <row r="72" spans="1:25" ht="45.75" customHeight="1" x14ac:dyDescent="0.2">
      <c r="A72" s="54">
        <v>60</v>
      </c>
      <c r="B72" s="54" t="s">
        <v>286</v>
      </c>
      <c r="C72" s="54">
        <v>47</v>
      </c>
      <c r="D72" s="82" t="s">
        <v>287</v>
      </c>
      <c r="E72" s="144" t="s">
        <v>288</v>
      </c>
      <c r="F72" s="61">
        <v>15000</v>
      </c>
      <c r="G72" s="61"/>
      <c r="H72" s="84"/>
      <c r="I72" s="61"/>
      <c r="J72" s="61"/>
      <c r="K72" s="61"/>
      <c r="L72" s="61"/>
      <c r="M72" s="61"/>
      <c r="N72" s="63">
        <f>F72/1.19</f>
        <v>12605.042016806723</v>
      </c>
      <c r="O72" s="63">
        <f t="shared" ref="O72:U74" si="51">G72/1.19</f>
        <v>0</v>
      </c>
      <c r="P72" s="63">
        <f t="shared" si="51"/>
        <v>0</v>
      </c>
      <c r="Q72" s="63">
        <f t="shared" si="51"/>
        <v>0</v>
      </c>
      <c r="R72" s="63">
        <f t="shared" si="51"/>
        <v>0</v>
      </c>
      <c r="S72" s="63">
        <f t="shared" si="51"/>
        <v>0</v>
      </c>
      <c r="T72" s="63">
        <f t="shared" si="51"/>
        <v>0</v>
      </c>
      <c r="U72" s="63">
        <f t="shared" si="51"/>
        <v>0</v>
      </c>
      <c r="V72" s="63">
        <f t="shared" ref="V72:V74" si="52">SUM(N72:U72)</f>
        <v>12605.042016806723</v>
      </c>
      <c r="W72" s="148" t="s">
        <v>141</v>
      </c>
      <c r="X72" s="152" t="s">
        <v>163</v>
      </c>
      <c r="Y72" s="149" t="s">
        <v>164</v>
      </c>
    </row>
    <row r="73" spans="1:25" ht="56.45" customHeight="1" x14ac:dyDescent="0.2">
      <c r="A73" s="54">
        <v>61</v>
      </c>
      <c r="B73" s="54" t="s">
        <v>286</v>
      </c>
      <c r="C73" s="54">
        <v>48</v>
      </c>
      <c r="D73" s="82" t="s">
        <v>289</v>
      </c>
      <c r="E73" s="144" t="s">
        <v>288</v>
      </c>
      <c r="F73" s="61">
        <v>5000</v>
      </c>
      <c r="G73" s="61">
        <v>8000</v>
      </c>
      <c r="H73" s="84">
        <v>13000</v>
      </c>
      <c r="I73" s="61">
        <v>1000</v>
      </c>
      <c r="J73" s="61">
        <v>1000</v>
      </c>
      <c r="K73" s="61"/>
      <c r="L73" s="61">
        <v>1000</v>
      </c>
      <c r="M73" s="61"/>
      <c r="N73" s="63">
        <f>F73/1.19</f>
        <v>4201.680672268908</v>
      </c>
      <c r="O73" s="63">
        <f t="shared" si="51"/>
        <v>6722.6890756302528</v>
      </c>
      <c r="P73" s="63">
        <f t="shared" si="51"/>
        <v>10924.36974789916</v>
      </c>
      <c r="Q73" s="63">
        <f t="shared" si="51"/>
        <v>840.3361344537816</v>
      </c>
      <c r="R73" s="63">
        <f t="shared" si="51"/>
        <v>840.3361344537816</v>
      </c>
      <c r="S73" s="63">
        <f t="shared" si="51"/>
        <v>0</v>
      </c>
      <c r="T73" s="63">
        <f t="shared" si="51"/>
        <v>840.3361344537816</v>
      </c>
      <c r="U73" s="63">
        <f t="shared" si="51"/>
        <v>0</v>
      </c>
      <c r="V73" s="63">
        <f t="shared" si="52"/>
        <v>24369.747899159662</v>
      </c>
      <c r="W73" s="148" t="s">
        <v>141</v>
      </c>
      <c r="X73" s="152" t="s">
        <v>163</v>
      </c>
      <c r="Y73" s="149" t="s">
        <v>164</v>
      </c>
    </row>
    <row r="74" spans="1:25" ht="66" customHeight="1" x14ac:dyDescent="0.2">
      <c r="A74" s="54">
        <v>62</v>
      </c>
      <c r="B74" s="54" t="s">
        <v>286</v>
      </c>
      <c r="C74" s="54">
        <v>49</v>
      </c>
      <c r="D74" s="82" t="s">
        <v>290</v>
      </c>
      <c r="E74" s="144" t="s">
        <v>288</v>
      </c>
      <c r="F74" s="61"/>
      <c r="G74" s="61"/>
      <c r="H74" s="84">
        <v>1000</v>
      </c>
      <c r="I74" s="61"/>
      <c r="J74" s="61"/>
      <c r="K74" s="61"/>
      <c r="L74" s="61"/>
      <c r="M74" s="61"/>
      <c r="N74" s="63">
        <f>F74/1.19</f>
        <v>0</v>
      </c>
      <c r="O74" s="63">
        <f t="shared" si="51"/>
        <v>0</v>
      </c>
      <c r="P74" s="63">
        <f t="shared" si="51"/>
        <v>840.3361344537816</v>
      </c>
      <c r="Q74" s="63">
        <f t="shared" si="51"/>
        <v>0</v>
      </c>
      <c r="R74" s="63">
        <f t="shared" si="51"/>
        <v>0</v>
      </c>
      <c r="S74" s="63">
        <f t="shared" si="51"/>
        <v>0</v>
      </c>
      <c r="T74" s="63">
        <f t="shared" si="51"/>
        <v>0</v>
      </c>
      <c r="U74" s="63">
        <f t="shared" si="51"/>
        <v>0</v>
      </c>
      <c r="V74" s="63">
        <f t="shared" si="52"/>
        <v>840.3361344537816</v>
      </c>
      <c r="W74" s="148" t="s">
        <v>141</v>
      </c>
      <c r="X74" s="152" t="s">
        <v>163</v>
      </c>
      <c r="Y74" s="149" t="s">
        <v>164</v>
      </c>
    </row>
    <row r="75" spans="1:25" ht="25.15" customHeight="1" x14ac:dyDescent="0.2">
      <c r="A75" s="54">
        <v>63</v>
      </c>
      <c r="B75" s="54"/>
      <c r="C75" s="54"/>
      <c r="D75" s="110" t="s">
        <v>291</v>
      </c>
      <c r="E75" s="144"/>
      <c r="F75" s="168">
        <f>SUM(F72:F74)</f>
        <v>20000</v>
      </c>
      <c r="G75" s="168">
        <f>SUM(G72:G74)</f>
        <v>8000</v>
      </c>
      <c r="H75" s="168">
        <f>SUM(H72:H74)</f>
        <v>14000</v>
      </c>
      <c r="I75" s="168">
        <f>SUM(I72:I74)</f>
        <v>1000</v>
      </c>
      <c r="J75" s="168">
        <f>SUM(J72:J74)</f>
        <v>1000</v>
      </c>
      <c r="K75" s="168"/>
      <c r="L75" s="61">
        <f t="shared" si="50"/>
        <v>1000</v>
      </c>
      <c r="M75" s="61"/>
      <c r="N75" s="63">
        <f>SUM(N72:N74)</f>
        <v>16806.722689075632</v>
      </c>
      <c r="O75" s="63">
        <f t="shared" si="50"/>
        <v>6722.6890756302528</v>
      </c>
      <c r="P75" s="63">
        <f t="shared" si="50"/>
        <v>11764.705882352941</v>
      </c>
      <c r="Q75" s="63">
        <f t="shared" si="50"/>
        <v>840.3361344537816</v>
      </c>
      <c r="R75" s="63">
        <f t="shared" si="50"/>
        <v>840.3361344537816</v>
      </c>
      <c r="S75" s="63">
        <f t="shared" si="50"/>
        <v>0</v>
      </c>
      <c r="T75" s="63">
        <f t="shared" si="50"/>
        <v>840.3361344537816</v>
      </c>
      <c r="U75" s="63">
        <f t="shared" si="50"/>
        <v>0</v>
      </c>
      <c r="V75" s="63">
        <f t="shared" si="50"/>
        <v>37815.126050420171</v>
      </c>
      <c r="W75" s="153"/>
      <c r="X75" s="154"/>
      <c r="Y75" s="156"/>
    </row>
    <row r="76" spans="1:25" ht="33.6" customHeight="1" x14ac:dyDescent="0.2">
      <c r="A76" s="71">
        <v>64</v>
      </c>
      <c r="B76" s="54" t="s">
        <v>292</v>
      </c>
      <c r="C76" s="54">
        <v>50</v>
      </c>
      <c r="D76" s="183" t="s">
        <v>293</v>
      </c>
      <c r="E76" s="184" t="s">
        <v>294</v>
      </c>
      <c r="F76" s="168">
        <v>0</v>
      </c>
      <c r="G76" s="168">
        <v>0</v>
      </c>
      <c r="H76" s="168"/>
      <c r="I76" s="168"/>
      <c r="J76" s="168"/>
      <c r="K76" s="168"/>
      <c r="L76" s="168"/>
      <c r="M76" s="168">
        <v>7000</v>
      </c>
      <c r="N76" s="63">
        <f>F76/1.19</f>
        <v>0</v>
      </c>
      <c r="O76" s="63">
        <f t="shared" ref="O76:U78" si="53">G76/1.19</f>
        <v>0</v>
      </c>
      <c r="P76" s="63">
        <f t="shared" si="53"/>
        <v>0</v>
      </c>
      <c r="Q76" s="63">
        <f t="shared" si="53"/>
        <v>0</v>
      </c>
      <c r="R76" s="63">
        <f t="shared" si="53"/>
        <v>0</v>
      </c>
      <c r="S76" s="63">
        <f t="shared" si="53"/>
        <v>0</v>
      </c>
      <c r="T76" s="63">
        <f t="shared" si="53"/>
        <v>0</v>
      </c>
      <c r="U76" s="63">
        <f t="shared" si="53"/>
        <v>5882.3529411764712</v>
      </c>
      <c r="V76" s="63">
        <f>SUM(N76:U76)</f>
        <v>5882.3529411764712</v>
      </c>
      <c r="W76" s="148" t="s">
        <v>141</v>
      </c>
      <c r="X76" s="152" t="s">
        <v>163</v>
      </c>
      <c r="Y76" s="149" t="s">
        <v>164</v>
      </c>
    </row>
    <row r="77" spans="1:25" ht="25.15" customHeight="1" x14ac:dyDescent="0.2">
      <c r="A77" s="54">
        <v>65</v>
      </c>
      <c r="B77" s="54"/>
      <c r="C77" s="54"/>
      <c r="D77" s="110" t="s">
        <v>295</v>
      </c>
      <c r="E77" s="185"/>
      <c r="F77" s="168">
        <f>SUM(F76)</f>
        <v>0</v>
      </c>
      <c r="G77" s="168">
        <f>SUM(G76)</f>
        <v>0</v>
      </c>
      <c r="H77" s="168"/>
      <c r="I77" s="168"/>
      <c r="J77" s="168"/>
      <c r="K77" s="168"/>
      <c r="L77" s="168">
        <f>SUM(L76)</f>
        <v>0</v>
      </c>
      <c r="M77" s="168">
        <f>SUM(M76)</f>
        <v>7000</v>
      </c>
      <c r="N77" s="63">
        <f>F77/1.19</f>
        <v>0</v>
      </c>
      <c r="O77" s="63">
        <f t="shared" si="53"/>
        <v>0</v>
      </c>
      <c r="P77" s="63">
        <f t="shared" si="53"/>
        <v>0</v>
      </c>
      <c r="Q77" s="63">
        <f t="shared" si="53"/>
        <v>0</v>
      </c>
      <c r="R77" s="63">
        <f t="shared" si="53"/>
        <v>0</v>
      </c>
      <c r="S77" s="63">
        <f t="shared" si="53"/>
        <v>0</v>
      </c>
      <c r="T77" s="63">
        <f t="shared" si="53"/>
        <v>0</v>
      </c>
      <c r="U77" s="63">
        <f t="shared" si="53"/>
        <v>5882.3529411764712</v>
      </c>
      <c r="V77" s="63">
        <f>SUM(V76)</f>
        <v>5882.3529411764712</v>
      </c>
      <c r="W77" s="153"/>
      <c r="X77" s="154"/>
      <c r="Y77" s="156"/>
    </row>
    <row r="78" spans="1:25" ht="33" customHeight="1" x14ac:dyDescent="0.2">
      <c r="A78" s="54">
        <v>66</v>
      </c>
      <c r="B78" s="54" t="s">
        <v>296</v>
      </c>
      <c r="C78" s="54">
        <v>51</v>
      </c>
      <c r="D78" s="82" t="s">
        <v>297</v>
      </c>
      <c r="E78" s="186" t="s">
        <v>298</v>
      </c>
      <c r="F78" s="168">
        <v>17000</v>
      </c>
      <c r="G78" s="168">
        <v>0</v>
      </c>
      <c r="H78" s="168"/>
      <c r="I78" s="168"/>
      <c r="J78" s="168"/>
      <c r="K78" s="168"/>
      <c r="L78" s="61"/>
      <c r="M78" s="61"/>
      <c r="N78" s="63">
        <f>F78/1.19</f>
        <v>14285.714285714286</v>
      </c>
      <c r="O78" s="63">
        <f t="shared" si="53"/>
        <v>0</v>
      </c>
      <c r="P78" s="63">
        <f t="shared" si="53"/>
        <v>0</v>
      </c>
      <c r="Q78" s="63">
        <f t="shared" si="53"/>
        <v>0</v>
      </c>
      <c r="R78" s="63">
        <f t="shared" si="53"/>
        <v>0</v>
      </c>
      <c r="S78" s="63">
        <f t="shared" si="53"/>
        <v>0</v>
      </c>
      <c r="T78" s="63">
        <f t="shared" si="53"/>
        <v>0</v>
      </c>
      <c r="U78" s="63">
        <f t="shared" si="53"/>
        <v>0</v>
      </c>
      <c r="V78" s="63">
        <f>SUM(N78:U78)</f>
        <v>14285.714285714286</v>
      </c>
      <c r="W78" s="148" t="s">
        <v>141</v>
      </c>
      <c r="X78" s="152" t="s">
        <v>80</v>
      </c>
      <c r="Y78" s="149" t="s">
        <v>72</v>
      </c>
    </row>
    <row r="79" spans="1:25" ht="33" customHeight="1" x14ac:dyDescent="0.2">
      <c r="A79" s="54">
        <v>67</v>
      </c>
      <c r="B79" s="54"/>
      <c r="C79" s="54"/>
      <c r="D79" s="82" t="s">
        <v>299</v>
      </c>
      <c r="E79" s="187"/>
      <c r="F79" s="168">
        <f>SUM(F78)</f>
        <v>17000</v>
      </c>
      <c r="G79" s="168">
        <f>SUM(G78)</f>
        <v>0</v>
      </c>
      <c r="H79" s="168"/>
      <c r="I79" s="168"/>
      <c r="J79" s="168"/>
      <c r="K79" s="168"/>
      <c r="L79" s="61"/>
      <c r="M79" s="61"/>
      <c r="N79" s="63">
        <f t="shared" ref="N79:V79" si="54">SUM(N78)</f>
        <v>14285.714285714286</v>
      </c>
      <c r="O79" s="63">
        <f t="shared" si="54"/>
        <v>0</v>
      </c>
      <c r="P79" s="63">
        <f t="shared" si="54"/>
        <v>0</v>
      </c>
      <c r="Q79" s="63">
        <f t="shared" si="54"/>
        <v>0</v>
      </c>
      <c r="R79" s="63">
        <f t="shared" si="54"/>
        <v>0</v>
      </c>
      <c r="S79" s="63">
        <f t="shared" si="54"/>
        <v>0</v>
      </c>
      <c r="T79" s="63">
        <f t="shared" si="54"/>
        <v>0</v>
      </c>
      <c r="U79" s="63">
        <f t="shared" si="54"/>
        <v>0</v>
      </c>
      <c r="V79" s="63">
        <f t="shared" si="54"/>
        <v>14285.714285714286</v>
      </c>
      <c r="W79" s="148"/>
      <c r="X79" s="152"/>
      <c r="Y79" s="149"/>
    </row>
    <row r="80" spans="1:25" ht="84" customHeight="1" x14ac:dyDescent="0.2">
      <c r="A80" s="71">
        <v>68</v>
      </c>
      <c r="B80" s="50" t="s">
        <v>300</v>
      </c>
      <c r="C80" s="54">
        <v>52</v>
      </c>
      <c r="D80" s="188" t="s">
        <v>301</v>
      </c>
      <c r="E80" s="189" t="s">
        <v>302</v>
      </c>
      <c r="F80" s="61">
        <v>3000</v>
      </c>
      <c r="G80" s="61">
        <v>1000</v>
      </c>
      <c r="H80" s="61">
        <v>3000</v>
      </c>
      <c r="I80" s="61">
        <v>9000</v>
      </c>
      <c r="J80" s="219">
        <v>0</v>
      </c>
      <c r="K80" s="61"/>
      <c r="L80" s="61">
        <v>0</v>
      </c>
      <c r="M80" s="61"/>
      <c r="N80" s="63">
        <f>F80/1.19</f>
        <v>2521.0084033613448</v>
      </c>
      <c r="O80" s="63">
        <f t="shared" ref="O80:U81" si="55">G80/1.19</f>
        <v>840.3361344537816</v>
      </c>
      <c r="P80" s="63">
        <f t="shared" si="55"/>
        <v>2521.0084033613448</v>
      </c>
      <c r="Q80" s="63">
        <f t="shared" si="55"/>
        <v>7563.0252100840344</v>
      </c>
      <c r="R80" s="63">
        <f t="shared" si="55"/>
        <v>0</v>
      </c>
      <c r="S80" s="63">
        <f t="shared" si="55"/>
        <v>0</v>
      </c>
      <c r="T80" s="63">
        <f t="shared" si="55"/>
        <v>0</v>
      </c>
      <c r="U80" s="63">
        <f t="shared" si="55"/>
        <v>0</v>
      </c>
      <c r="V80" s="63">
        <f t="shared" ref="V80:V81" si="56">SUM(N80:U80)</f>
        <v>13445.378151260506</v>
      </c>
      <c r="W80" s="148" t="s">
        <v>141</v>
      </c>
      <c r="X80" s="152" t="s">
        <v>72</v>
      </c>
      <c r="Y80" s="149" t="s">
        <v>164</v>
      </c>
    </row>
    <row r="81" spans="1:25" ht="33.75" customHeight="1" x14ac:dyDescent="0.2">
      <c r="A81" s="54">
        <v>69</v>
      </c>
      <c r="B81" s="50" t="s">
        <v>300</v>
      </c>
      <c r="C81" s="54">
        <v>53</v>
      </c>
      <c r="D81" s="188" t="s">
        <v>303</v>
      </c>
      <c r="E81" s="187" t="s">
        <v>304</v>
      </c>
      <c r="F81" s="61">
        <v>6000</v>
      </c>
      <c r="G81" s="61"/>
      <c r="H81" s="61"/>
      <c r="I81" s="61"/>
      <c r="J81" s="61"/>
      <c r="K81" s="61"/>
      <c r="L81" s="61"/>
      <c r="M81" s="61"/>
      <c r="N81" s="63">
        <f>F81/1.19</f>
        <v>5042.0168067226896</v>
      </c>
      <c r="O81" s="63">
        <f t="shared" si="55"/>
        <v>0</v>
      </c>
      <c r="P81" s="63">
        <f t="shared" si="55"/>
        <v>0</v>
      </c>
      <c r="Q81" s="63">
        <f t="shared" si="55"/>
        <v>0</v>
      </c>
      <c r="R81" s="63">
        <f t="shared" si="55"/>
        <v>0</v>
      </c>
      <c r="S81" s="63">
        <f t="shared" si="55"/>
        <v>0</v>
      </c>
      <c r="T81" s="63">
        <f t="shared" si="55"/>
        <v>0</v>
      </c>
      <c r="U81" s="63">
        <f t="shared" si="55"/>
        <v>0</v>
      </c>
      <c r="V81" s="63">
        <f t="shared" si="56"/>
        <v>5042.0168067226896</v>
      </c>
      <c r="W81" s="148" t="s">
        <v>141</v>
      </c>
      <c r="X81" s="152" t="s">
        <v>164</v>
      </c>
      <c r="Y81" s="149" t="s">
        <v>255</v>
      </c>
    </row>
    <row r="82" spans="1:25" ht="32.25" customHeight="1" x14ac:dyDescent="0.2">
      <c r="A82" s="54">
        <v>70</v>
      </c>
      <c r="B82" s="50"/>
      <c r="C82" s="54"/>
      <c r="D82" s="82" t="s">
        <v>305</v>
      </c>
      <c r="E82" s="144"/>
      <c r="F82" s="168">
        <f>SUM(F80:F81)</f>
        <v>9000</v>
      </c>
      <c r="G82" s="168">
        <f>SUM(G80:G81)</f>
        <v>1000</v>
      </c>
      <c r="H82" s="168">
        <f>SUM(H80:H81)</f>
        <v>3000</v>
      </c>
      <c r="I82" s="168">
        <f>SUM(I80:I81)</f>
        <v>9000</v>
      </c>
      <c r="J82" s="168">
        <f>SUM(J80:J81)</f>
        <v>0</v>
      </c>
      <c r="K82" s="168"/>
      <c r="L82" s="168">
        <f t="shared" ref="L82:V82" si="57">SUM(L80:L81)</f>
        <v>0</v>
      </c>
      <c r="M82" s="168"/>
      <c r="N82" s="63">
        <f t="shared" si="57"/>
        <v>7563.0252100840344</v>
      </c>
      <c r="O82" s="63">
        <f t="shared" si="57"/>
        <v>840.3361344537816</v>
      </c>
      <c r="P82" s="63">
        <f t="shared" si="57"/>
        <v>2521.0084033613448</v>
      </c>
      <c r="Q82" s="63">
        <f t="shared" si="57"/>
        <v>7563.0252100840344</v>
      </c>
      <c r="R82" s="63">
        <f t="shared" si="57"/>
        <v>0</v>
      </c>
      <c r="S82" s="63">
        <f t="shared" si="57"/>
        <v>0</v>
      </c>
      <c r="T82" s="63">
        <f t="shared" si="57"/>
        <v>0</v>
      </c>
      <c r="U82" s="63">
        <f t="shared" si="57"/>
        <v>0</v>
      </c>
      <c r="V82" s="63">
        <f t="shared" si="57"/>
        <v>18487.394957983197</v>
      </c>
      <c r="W82" s="148"/>
      <c r="X82" s="152"/>
      <c r="Y82" s="149"/>
    </row>
    <row r="83" spans="1:25" ht="22.5" customHeight="1" x14ac:dyDescent="0.2">
      <c r="A83" s="54">
        <v>71</v>
      </c>
      <c r="B83" s="87"/>
      <c r="C83" s="54"/>
      <c r="D83" s="82" t="s">
        <v>306</v>
      </c>
      <c r="E83" s="144"/>
      <c r="F83" s="61"/>
      <c r="G83" s="164"/>
      <c r="H83" s="164"/>
      <c r="I83" s="164"/>
      <c r="J83" s="164"/>
      <c r="K83" s="164"/>
      <c r="L83" s="164"/>
      <c r="M83" s="164"/>
      <c r="N83" s="63"/>
      <c r="O83" s="63"/>
      <c r="P83" s="63"/>
      <c r="Q83" s="63"/>
      <c r="R83" s="63"/>
      <c r="S83" s="63"/>
      <c r="T83" s="63"/>
      <c r="U83" s="63"/>
      <c r="V83" s="63"/>
      <c r="W83" s="153"/>
      <c r="X83" s="151"/>
      <c r="Y83" s="156"/>
    </row>
    <row r="84" spans="1:25" ht="33.75" customHeight="1" x14ac:dyDescent="0.2">
      <c r="A84" s="71">
        <v>72</v>
      </c>
      <c r="B84" s="54" t="s">
        <v>307</v>
      </c>
      <c r="C84" s="54">
        <v>54</v>
      </c>
      <c r="D84" s="82" t="s">
        <v>308</v>
      </c>
      <c r="E84" s="144" t="s">
        <v>309</v>
      </c>
      <c r="F84" s="61">
        <v>35000</v>
      </c>
      <c r="G84" s="61"/>
      <c r="H84" s="61">
        <v>10000</v>
      </c>
      <c r="I84" s="61"/>
      <c r="J84" s="61"/>
      <c r="K84" s="61"/>
      <c r="L84" s="61"/>
      <c r="M84" s="61"/>
      <c r="N84" s="63">
        <f>F84/1.19</f>
        <v>29411.764705882353</v>
      </c>
      <c r="O84" s="63">
        <f t="shared" ref="O84:U84" si="58">G84/1.19</f>
        <v>0</v>
      </c>
      <c r="P84" s="63">
        <f t="shared" si="58"/>
        <v>8403.361344537816</v>
      </c>
      <c r="Q84" s="63">
        <f t="shared" si="58"/>
        <v>0</v>
      </c>
      <c r="R84" s="63">
        <f t="shared" si="58"/>
        <v>0</v>
      </c>
      <c r="S84" s="63">
        <f t="shared" si="58"/>
        <v>0</v>
      </c>
      <c r="T84" s="63">
        <f t="shared" si="58"/>
        <v>0</v>
      </c>
      <c r="U84" s="63">
        <f t="shared" si="58"/>
        <v>0</v>
      </c>
      <c r="V84" s="63">
        <f t="shared" ref="V84:V100" si="59">SUM(N84:U84)</f>
        <v>37815.126050420171</v>
      </c>
      <c r="W84" s="148" t="s">
        <v>141</v>
      </c>
      <c r="X84" s="190" t="s">
        <v>102</v>
      </c>
      <c r="Y84" s="149" t="s">
        <v>310</v>
      </c>
    </row>
    <row r="85" spans="1:25" ht="31.5" customHeight="1" x14ac:dyDescent="0.2">
      <c r="A85" s="54">
        <v>73</v>
      </c>
      <c r="B85" s="87"/>
      <c r="C85" s="54"/>
      <c r="D85" s="82" t="s">
        <v>311</v>
      </c>
      <c r="E85" s="144"/>
      <c r="F85" s="61"/>
      <c r="G85" s="61"/>
      <c r="H85" s="61"/>
      <c r="I85" s="61"/>
      <c r="J85" s="61"/>
      <c r="K85" s="61"/>
      <c r="L85" s="61"/>
      <c r="M85" s="61"/>
      <c r="N85" s="63">
        <f t="shared" ref="N85:U85" si="60">SUM(N84)</f>
        <v>29411.764705882353</v>
      </c>
      <c r="O85" s="63">
        <f t="shared" si="60"/>
        <v>0</v>
      </c>
      <c r="P85" s="63">
        <f t="shared" si="60"/>
        <v>8403.361344537816</v>
      </c>
      <c r="Q85" s="63">
        <f t="shared" si="60"/>
        <v>0</v>
      </c>
      <c r="R85" s="63">
        <f t="shared" si="60"/>
        <v>0</v>
      </c>
      <c r="S85" s="63">
        <f t="shared" si="60"/>
        <v>0</v>
      </c>
      <c r="T85" s="63">
        <f t="shared" si="60"/>
        <v>0</v>
      </c>
      <c r="U85" s="63">
        <f t="shared" si="60"/>
        <v>0</v>
      </c>
      <c r="V85" s="63">
        <f t="shared" si="59"/>
        <v>37815.126050420171</v>
      </c>
      <c r="W85" s="148"/>
      <c r="X85" s="152"/>
      <c r="Y85" s="149"/>
    </row>
    <row r="86" spans="1:25" ht="31.5" customHeight="1" x14ac:dyDescent="0.2">
      <c r="A86" s="46">
        <v>74</v>
      </c>
      <c r="B86" s="54">
        <v>20.11</v>
      </c>
      <c r="C86" s="54">
        <v>55</v>
      </c>
      <c r="D86" s="82" t="s">
        <v>312</v>
      </c>
      <c r="E86" s="144" t="s">
        <v>313</v>
      </c>
      <c r="F86" s="61"/>
      <c r="G86" s="61"/>
      <c r="H86" s="61"/>
      <c r="I86" s="61"/>
      <c r="J86" s="61">
        <v>1000</v>
      </c>
      <c r="K86" s="61"/>
      <c r="L86" s="61"/>
      <c r="M86" s="61"/>
      <c r="N86" s="63">
        <f t="shared" ref="N86:T86" si="61">F86/1.05</f>
        <v>0</v>
      </c>
      <c r="O86" s="63">
        <f t="shared" si="61"/>
        <v>0</v>
      </c>
      <c r="P86" s="63">
        <f t="shared" si="61"/>
        <v>0</v>
      </c>
      <c r="Q86" s="63">
        <f t="shared" si="61"/>
        <v>0</v>
      </c>
      <c r="R86" s="63">
        <f t="shared" si="61"/>
        <v>952.38095238095229</v>
      </c>
      <c r="S86" s="63">
        <f t="shared" si="61"/>
        <v>0</v>
      </c>
      <c r="T86" s="63">
        <f t="shared" si="61"/>
        <v>0</v>
      </c>
      <c r="U86" s="63">
        <f t="shared" ref="U86" si="62">SUM(U85)</f>
        <v>0</v>
      </c>
      <c r="V86" s="63">
        <f t="shared" si="59"/>
        <v>952.38095238095229</v>
      </c>
      <c r="W86" s="148" t="s">
        <v>141</v>
      </c>
      <c r="X86" s="152" t="s">
        <v>163</v>
      </c>
      <c r="Y86" s="149" t="s">
        <v>163</v>
      </c>
    </row>
    <row r="87" spans="1:25" ht="33" customHeight="1" x14ac:dyDescent="0.2">
      <c r="A87" s="71">
        <v>75</v>
      </c>
      <c r="B87" s="191" t="s">
        <v>314</v>
      </c>
      <c r="C87" s="61">
        <v>56</v>
      </c>
      <c r="D87" s="188" t="s">
        <v>315</v>
      </c>
      <c r="E87" s="160" t="s">
        <v>316</v>
      </c>
      <c r="F87" s="61">
        <v>45000</v>
      </c>
      <c r="G87" s="61"/>
      <c r="H87" s="61"/>
      <c r="I87" s="61"/>
      <c r="J87" s="61"/>
      <c r="K87" s="61"/>
      <c r="L87" s="61"/>
      <c r="M87" s="61"/>
      <c r="N87" s="63">
        <f>F87/1.19</f>
        <v>37815.126050420171</v>
      </c>
      <c r="O87" s="63">
        <f t="shared" ref="O87:U89" si="63">G87/1.19</f>
        <v>0</v>
      </c>
      <c r="P87" s="63">
        <f t="shared" si="63"/>
        <v>0</v>
      </c>
      <c r="Q87" s="63">
        <f t="shared" si="63"/>
        <v>0</v>
      </c>
      <c r="R87" s="63">
        <f t="shared" si="63"/>
        <v>0</v>
      </c>
      <c r="S87" s="63">
        <f t="shared" si="63"/>
        <v>0</v>
      </c>
      <c r="T87" s="63">
        <f t="shared" si="63"/>
        <v>0</v>
      </c>
      <c r="U87" s="63">
        <f t="shared" si="63"/>
        <v>0</v>
      </c>
      <c r="V87" s="63">
        <f t="shared" si="59"/>
        <v>37815.126050420171</v>
      </c>
      <c r="W87" s="148" t="s">
        <v>141</v>
      </c>
      <c r="X87" s="157" t="s">
        <v>102</v>
      </c>
      <c r="Y87" s="157" t="s">
        <v>310</v>
      </c>
    </row>
    <row r="88" spans="1:25" ht="31.5" customHeight="1" x14ac:dyDescent="0.2">
      <c r="A88" s="54">
        <v>76</v>
      </c>
      <c r="B88" s="84" t="s">
        <v>317</v>
      </c>
      <c r="C88" s="61">
        <v>57</v>
      </c>
      <c r="D88" s="188" t="s">
        <v>318</v>
      </c>
      <c r="E88" s="160" t="s">
        <v>319</v>
      </c>
      <c r="F88" s="61">
        <v>97000</v>
      </c>
      <c r="G88" s="61"/>
      <c r="H88" s="61"/>
      <c r="I88" s="61"/>
      <c r="J88" s="61"/>
      <c r="K88" s="61"/>
      <c r="L88" s="61"/>
      <c r="M88" s="61"/>
      <c r="N88" s="63">
        <f t="shared" ref="N88:N89" si="64">F88/1.19</f>
        <v>81512.605042016818</v>
      </c>
      <c r="O88" s="63">
        <f t="shared" si="63"/>
        <v>0</v>
      </c>
      <c r="P88" s="63">
        <f t="shared" si="63"/>
        <v>0</v>
      </c>
      <c r="Q88" s="63">
        <f t="shared" si="63"/>
        <v>0</v>
      </c>
      <c r="R88" s="63">
        <f t="shared" si="63"/>
        <v>0</v>
      </c>
      <c r="S88" s="63">
        <f t="shared" si="63"/>
        <v>0</v>
      </c>
      <c r="T88" s="63">
        <f t="shared" si="63"/>
        <v>0</v>
      </c>
      <c r="U88" s="63">
        <f t="shared" si="63"/>
        <v>0</v>
      </c>
      <c r="V88" s="63">
        <f t="shared" si="59"/>
        <v>81512.605042016818</v>
      </c>
      <c r="W88" s="148" t="s">
        <v>141</v>
      </c>
      <c r="X88" s="157" t="s">
        <v>80</v>
      </c>
      <c r="Y88" s="157" t="s">
        <v>320</v>
      </c>
    </row>
    <row r="89" spans="1:25" ht="31.5" customHeight="1" x14ac:dyDescent="0.2">
      <c r="A89" s="54">
        <v>77</v>
      </c>
      <c r="B89" s="84">
        <v>20.14</v>
      </c>
      <c r="C89" s="61">
        <v>58</v>
      </c>
      <c r="D89" s="188" t="s">
        <v>321</v>
      </c>
      <c r="E89" s="177" t="s">
        <v>322</v>
      </c>
      <c r="F89" s="61">
        <v>5000</v>
      </c>
      <c r="G89" s="61"/>
      <c r="H89" s="61"/>
      <c r="I89" s="61"/>
      <c r="J89" s="61"/>
      <c r="K89" s="61"/>
      <c r="L89" s="61"/>
      <c r="M89" s="61"/>
      <c r="N89" s="63">
        <f t="shared" si="64"/>
        <v>4201.680672268908</v>
      </c>
      <c r="O89" s="63">
        <f t="shared" si="63"/>
        <v>0</v>
      </c>
      <c r="P89" s="63">
        <f t="shared" si="63"/>
        <v>0</v>
      </c>
      <c r="Q89" s="63">
        <f t="shared" si="63"/>
        <v>0</v>
      </c>
      <c r="R89" s="63">
        <f t="shared" si="63"/>
        <v>0</v>
      </c>
      <c r="S89" s="63">
        <f t="shared" si="63"/>
        <v>0</v>
      </c>
      <c r="T89" s="63">
        <f t="shared" si="63"/>
        <v>0</v>
      </c>
      <c r="U89" s="63">
        <f t="shared" si="63"/>
        <v>0</v>
      </c>
      <c r="V89" s="63">
        <f t="shared" si="59"/>
        <v>4201.680672268908</v>
      </c>
      <c r="W89" s="148" t="s">
        <v>141</v>
      </c>
      <c r="X89" s="152" t="s">
        <v>102</v>
      </c>
      <c r="Y89" s="157"/>
    </row>
    <row r="90" spans="1:25" ht="33.75" customHeight="1" x14ac:dyDescent="0.2">
      <c r="A90" s="54">
        <v>78</v>
      </c>
      <c r="B90" s="50"/>
      <c r="C90" s="54">
        <v>59</v>
      </c>
      <c r="D90" s="82" t="s">
        <v>323</v>
      </c>
      <c r="E90" s="144"/>
      <c r="F90" s="192"/>
      <c r="G90" s="164"/>
      <c r="H90" s="164"/>
      <c r="I90" s="164"/>
      <c r="J90" s="164"/>
      <c r="K90" s="164"/>
      <c r="L90" s="164"/>
      <c r="M90" s="164"/>
      <c r="N90" s="63"/>
      <c r="O90" s="63"/>
      <c r="P90" s="63"/>
      <c r="Q90" s="63"/>
      <c r="R90" s="63"/>
      <c r="S90" s="63"/>
      <c r="T90" s="63"/>
      <c r="U90" s="63"/>
      <c r="V90" s="63"/>
      <c r="W90" s="153"/>
      <c r="X90" s="193"/>
      <c r="Y90" s="194"/>
    </row>
    <row r="91" spans="1:25" ht="37.5" customHeight="1" x14ac:dyDescent="0.2">
      <c r="A91" s="71">
        <v>79</v>
      </c>
      <c r="B91" s="84" t="s">
        <v>76</v>
      </c>
      <c r="C91" s="61">
        <v>60</v>
      </c>
      <c r="D91" s="188" t="s">
        <v>324</v>
      </c>
      <c r="E91" s="160" t="s">
        <v>316</v>
      </c>
      <c r="F91" s="61">
        <v>23000</v>
      </c>
      <c r="G91" s="61"/>
      <c r="H91" s="61"/>
      <c r="I91" s="61">
        <v>9000</v>
      </c>
      <c r="J91" s="61">
        <v>24000</v>
      </c>
      <c r="K91" s="61"/>
      <c r="L91" s="61"/>
      <c r="M91" s="61"/>
      <c r="N91" s="63">
        <f>F91/1.19</f>
        <v>19327.731092436974</v>
      </c>
      <c r="O91" s="63">
        <f t="shared" ref="O91:U98" si="65">G91/1.19</f>
        <v>0</v>
      </c>
      <c r="P91" s="63">
        <f t="shared" si="65"/>
        <v>0</v>
      </c>
      <c r="Q91" s="63">
        <f t="shared" si="65"/>
        <v>7563.0252100840344</v>
      </c>
      <c r="R91" s="63">
        <f t="shared" si="65"/>
        <v>20168.067226890758</v>
      </c>
      <c r="S91" s="63">
        <f t="shared" si="65"/>
        <v>0</v>
      </c>
      <c r="T91" s="63">
        <f t="shared" si="65"/>
        <v>0</v>
      </c>
      <c r="U91" s="63">
        <f t="shared" si="65"/>
        <v>0</v>
      </c>
      <c r="V91" s="63">
        <f t="shared" si="59"/>
        <v>47058.823529411762</v>
      </c>
      <c r="W91" s="148" t="s">
        <v>141</v>
      </c>
      <c r="X91" s="157" t="s">
        <v>72</v>
      </c>
      <c r="Y91" s="157" t="s">
        <v>164</v>
      </c>
    </row>
    <row r="92" spans="1:25" ht="37.5" customHeight="1" x14ac:dyDescent="0.2">
      <c r="A92" s="54">
        <v>80</v>
      </c>
      <c r="B92" s="84" t="s">
        <v>76</v>
      </c>
      <c r="C92" s="61">
        <v>61</v>
      </c>
      <c r="D92" s="188" t="s">
        <v>325</v>
      </c>
      <c r="E92" s="160" t="s">
        <v>326</v>
      </c>
      <c r="F92" s="61">
        <v>9000</v>
      </c>
      <c r="G92" s="61"/>
      <c r="H92" s="61"/>
      <c r="I92" s="61"/>
      <c r="J92" s="61"/>
      <c r="K92" s="61"/>
      <c r="L92" s="61"/>
      <c r="M92" s="61"/>
      <c r="N92" s="63">
        <f t="shared" ref="N92:N98" si="66">F92/1.19</f>
        <v>7563.0252100840344</v>
      </c>
      <c r="O92" s="63">
        <f t="shared" si="65"/>
        <v>0</v>
      </c>
      <c r="P92" s="63">
        <f t="shared" si="65"/>
        <v>0</v>
      </c>
      <c r="Q92" s="63">
        <f t="shared" si="65"/>
        <v>0</v>
      </c>
      <c r="R92" s="63">
        <f t="shared" si="65"/>
        <v>0</v>
      </c>
      <c r="S92" s="63">
        <f t="shared" si="65"/>
        <v>0</v>
      </c>
      <c r="T92" s="63">
        <f t="shared" si="65"/>
        <v>0</v>
      </c>
      <c r="U92" s="63">
        <f t="shared" si="65"/>
        <v>0</v>
      </c>
      <c r="V92" s="63">
        <f t="shared" si="59"/>
        <v>7563.0252100840344</v>
      </c>
      <c r="W92" s="148" t="s">
        <v>141</v>
      </c>
      <c r="X92" s="157" t="s">
        <v>102</v>
      </c>
      <c r="Y92" s="146" t="s">
        <v>205</v>
      </c>
    </row>
    <row r="93" spans="1:25" ht="30.75" customHeight="1" x14ac:dyDescent="0.2">
      <c r="A93" s="54">
        <v>81</v>
      </c>
      <c r="B93" s="84" t="s">
        <v>76</v>
      </c>
      <c r="C93" s="61">
        <v>62</v>
      </c>
      <c r="D93" s="188" t="s">
        <v>327</v>
      </c>
      <c r="E93" s="160" t="s">
        <v>328</v>
      </c>
      <c r="F93" s="61">
        <v>9000</v>
      </c>
      <c r="G93" s="61"/>
      <c r="H93" s="61"/>
      <c r="I93" s="61"/>
      <c r="J93" s="61"/>
      <c r="K93" s="61"/>
      <c r="L93" s="61"/>
      <c r="M93" s="61"/>
      <c r="N93" s="63">
        <f t="shared" si="66"/>
        <v>7563.0252100840344</v>
      </c>
      <c r="O93" s="63">
        <f t="shared" si="65"/>
        <v>0</v>
      </c>
      <c r="P93" s="63">
        <f t="shared" si="65"/>
        <v>0</v>
      </c>
      <c r="Q93" s="63">
        <f t="shared" si="65"/>
        <v>0</v>
      </c>
      <c r="R93" s="63">
        <f t="shared" si="65"/>
        <v>0</v>
      </c>
      <c r="S93" s="63">
        <f t="shared" si="65"/>
        <v>0</v>
      </c>
      <c r="T93" s="63">
        <f t="shared" si="65"/>
        <v>0</v>
      </c>
      <c r="U93" s="63">
        <f t="shared" si="65"/>
        <v>0</v>
      </c>
      <c r="V93" s="63">
        <f t="shared" si="59"/>
        <v>7563.0252100840344</v>
      </c>
      <c r="W93" s="148" t="s">
        <v>141</v>
      </c>
      <c r="X93" s="157" t="s">
        <v>102</v>
      </c>
      <c r="Y93" s="146" t="s">
        <v>329</v>
      </c>
    </row>
    <row r="94" spans="1:25" ht="64.5" customHeight="1" x14ac:dyDescent="0.2">
      <c r="A94" s="54">
        <v>82</v>
      </c>
      <c r="B94" s="84" t="s">
        <v>76</v>
      </c>
      <c r="C94" s="61">
        <v>63</v>
      </c>
      <c r="D94" s="188" t="s">
        <v>330</v>
      </c>
      <c r="E94" s="160" t="s">
        <v>331</v>
      </c>
      <c r="F94" s="61"/>
      <c r="G94" s="61"/>
      <c r="H94" s="61"/>
      <c r="I94" s="61"/>
      <c r="J94" s="61">
        <v>26000</v>
      </c>
      <c r="K94" s="61"/>
      <c r="L94" s="61"/>
      <c r="M94" s="61"/>
      <c r="N94" s="63">
        <f t="shared" si="66"/>
        <v>0</v>
      </c>
      <c r="O94" s="63">
        <f t="shared" si="65"/>
        <v>0</v>
      </c>
      <c r="P94" s="63">
        <f t="shared" si="65"/>
        <v>0</v>
      </c>
      <c r="Q94" s="63">
        <f t="shared" si="65"/>
        <v>0</v>
      </c>
      <c r="R94" s="63">
        <f t="shared" si="65"/>
        <v>21848.73949579832</v>
      </c>
      <c r="S94" s="63">
        <f t="shared" si="65"/>
        <v>0</v>
      </c>
      <c r="T94" s="63">
        <f t="shared" si="65"/>
        <v>0</v>
      </c>
      <c r="U94" s="63">
        <f t="shared" si="65"/>
        <v>0</v>
      </c>
      <c r="V94" s="63">
        <f t="shared" si="59"/>
        <v>21848.73949579832</v>
      </c>
      <c r="W94" s="148" t="s">
        <v>141</v>
      </c>
      <c r="X94" s="157" t="s">
        <v>80</v>
      </c>
      <c r="Y94" s="157" t="s">
        <v>320</v>
      </c>
    </row>
    <row r="95" spans="1:25" ht="41.25" customHeight="1" x14ac:dyDescent="0.2">
      <c r="A95" s="54">
        <v>84</v>
      </c>
      <c r="B95" s="84" t="s">
        <v>76</v>
      </c>
      <c r="C95" s="61">
        <v>64</v>
      </c>
      <c r="D95" s="188" t="s">
        <v>332</v>
      </c>
      <c r="E95" s="160" t="s">
        <v>97</v>
      </c>
      <c r="F95" s="61"/>
      <c r="G95" s="61"/>
      <c r="H95" s="61">
        <v>2000</v>
      </c>
      <c r="I95" s="61"/>
      <c r="J95" s="61"/>
      <c r="K95" s="61"/>
      <c r="L95" s="61"/>
      <c r="M95" s="61"/>
      <c r="N95" s="63">
        <f t="shared" si="66"/>
        <v>0</v>
      </c>
      <c r="O95" s="63">
        <f t="shared" si="65"/>
        <v>0</v>
      </c>
      <c r="P95" s="63">
        <f t="shared" si="65"/>
        <v>1680.6722689075632</v>
      </c>
      <c r="Q95" s="63">
        <f t="shared" si="65"/>
        <v>0</v>
      </c>
      <c r="R95" s="63">
        <f t="shared" si="65"/>
        <v>0</v>
      </c>
      <c r="S95" s="63">
        <f t="shared" si="65"/>
        <v>0</v>
      </c>
      <c r="T95" s="63">
        <f t="shared" si="65"/>
        <v>0</v>
      </c>
      <c r="U95" s="63">
        <f t="shared" si="65"/>
        <v>0</v>
      </c>
      <c r="V95" s="63">
        <f t="shared" si="59"/>
        <v>1680.6722689075632</v>
      </c>
      <c r="W95" s="148" t="s">
        <v>141</v>
      </c>
      <c r="X95" s="195" t="s">
        <v>102</v>
      </c>
      <c r="Y95" s="146" t="s">
        <v>310</v>
      </c>
    </row>
    <row r="96" spans="1:25" ht="32.25" customHeight="1" x14ac:dyDescent="0.2">
      <c r="A96" s="54">
        <v>85</v>
      </c>
      <c r="B96" s="50" t="s">
        <v>76</v>
      </c>
      <c r="C96" s="54">
        <v>65</v>
      </c>
      <c r="D96" s="82" t="s">
        <v>333</v>
      </c>
      <c r="E96" s="144" t="s">
        <v>334</v>
      </c>
      <c r="F96" s="61">
        <v>48000</v>
      </c>
      <c r="G96" s="61"/>
      <c r="H96" s="61"/>
      <c r="I96" s="61"/>
      <c r="J96" s="61"/>
      <c r="K96" s="61"/>
      <c r="L96" s="61"/>
      <c r="M96" s="61"/>
      <c r="N96" s="63">
        <f t="shared" si="66"/>
        <v>40336.134453781517</v>
      </c>
      <c r="O96" s="63">
        <f t="shared" si="65"/>
        <v>0</v>
      </c>
      <c r="P96" s="63">
        <f t="shared" si="65"/>
        <v>0</v>
      </c>
      <c r="Q96" s="63">
        <f t="shared" si="65"/>
        <v>0</v>
      </c>
      <c r="R96" s="63">
        <f t="shared" si="65"/>
        <v>0</v>
      </c>
      <c r="S96" s="63">
        <f t="shared" si="65"/>
        <v>0</v>
      </c>
      <c r="T96" s="63">
        <f t="shared" si="65"/>
        <v>0</v>
      </c>
      <c r="U96" s="63">
        <f t="shared" si="65"/>
        <v>0</v>
      </c>
      <c r="V96" s="63">
        <f t="shared" si="59"/>
        <v>40336.134453781517</v>
      </c>
      <c r="W96" s="148" t="s">
        <v>141</v>
      </c>
      <c r="X96" s="157" t="s">
        <v>80</v>
      </c>
      <c r="Y96" s="157" t="s">
        <v>320</v>
      </c>
    </row>
    <row r="97" spans="1:28" ht="50.45" customHeight="1" x14ac:dyDescent="0.2">
      <c r="A97" s="54">
        <v>86</v>
      </c>
      <c r="B97" s="50" t="s">
        <v>76</v>
      </c>
      <c r="C97" s="54">
        <v>66</v>
      </c>
      <c r="D97" s="82" t="s">
        <v>335</v>
      </c>
      <c r="E97" s="184" t="s">
        <v>336</v>
      </c>
      <c r="F97" s="61">
        <v>15000</v>
      </c>
      <c r="G97" s="61"/>
      <c r="H97" s="61"/>
      <c r="I97" s="61"/>
      <c r="J97" s="61"/>
      <c r="K97" s="61"/>
      <c r="L97" s="61"/>
      <c r="M97" s="61"/>
      <c r="N97" s="63">
        <f t="shared" si="66"/>
        <v>12605.042016806723</v>
      </c>
      <c r="O97" s="63">
        <f t="shared" si="65"/>
        <v>0</v>
      </c>
      <c r="P97" s="63">
        <f t="shared" si="65"/>
        <v>0</v>
      </c>
      <c r="Q97" s="63">
        <f t="shared" si="65"/>
        <v>0</v>
      </c>
      <c r="R97" s="63">
        <f t="shared" si="65"/>
        <v>0</v>
      </c>
      <c r="S97" s="63">
        <f t="shared" si="65"/>
        <v>0</v>
      </c>
      <c r="T97" s="63">
        <f t="shared" si="65"/>
        <v>0</v>
      </c>
      <c r="U97" s="63">
        <f t="shared" si="65"/>
        <v>0</v>
      </c>
      <c r="V97" s="63">
        <f t="shared" si="59"/>
        <v>12605.042016806723</v>
      </c>
      <c r="W97" s="148" t="s">
        <v>141</v>
      </c>
      <c r="X97" s="157" t="s">
        <v>80</v>
      </c>
      <c r="Y97" s="157" t="s">
        <v>320</v>
      </c>
    </row>
    <row r="98" spans="1:28" ht="50.45" customHeight="1" x14ac:dyDescent="0.2">
      <c r="A98" s="71">
        <v>87</v>
      </c>
      <c r="B98" s="50" t="s">
        <v>76</v>
      </c>
      <c r="C98" s="54">
        <v>67</v>
      </c>
      <c r="D98" s="82" t="s">
        <v>337</v>
      </c>
      <c r="E98" s="177" t="s">
        <v>338</v>
      </c>
      <c r="F98" s="61">
        <v>9000</v>
      </c>
      <c r="G98" s="61"/>
      <c r="H98" s="61"/>
      <c r="I98" s="61"/>
      <c r="J98" s="61"/>
      <c r="K98" s="61"/>
      <c r="L98" s="61"/>
      <c r="M98" s="61"/>
      <c r="N98" s="63">
        <f t="shared" si="66"/>
        <v>7563.0252100840344</v>
      </c>
      <c r="O98" s="63">
        <f t="shared" si="65"/>
        <v>0</v>
      </c>
      <c r="P98" s="63">
        <f t="shared" si="65"/>
        <v>0</v>
      </c>
      <c r="Q98" s="63">
        <f t="shared" si="65"/>
        <v>0</v>
      </c>
      <c r="R98" s="63">
        <f t="shared" si="65"/>
        <v>0</v>
      </c>
      <c r="S98" s="63">
        <f t="shared" si="65"/>
        <v>0</v>
      </c>
      <c r="T98" s="63">
        <f t="shared" si="65"/>
        <v>0</v>
      </c>
      <c r="U98" s="63">
        <f t="shared" si="65"/>
        <v>0</v>
      </c>
      <c r="V98" s="63">
        <f t="shared" si="59"/>
        <v>7563.0252100840344</v>
      </c>
      <c r="W98" s="148" t="s">
        <v>141</v>
      </c>
      <c r="X98" s="157" t="s">
        <v>80</v>
      </c>
      <c r="Y98" s="157" t="s">
        <v>320</v>
      </c>
    </row>
    <row r="99" spans="1:28" ht="28.5" customHeight="1" x14ac:dyDescent="0.2">
      <c r="A99" s="54">
        <v>88</v>
      </c>
      <c r="B99" s="50"/>
      <c r="C99" s="54"/>
      <c r="D99" s="110" t="s">
        <v>339</v>
      </c>
      <c r="E99" s="144"/>
      <c r="F99" s="61"/>
      <c r="G99" s="61"/>
      <c r="H99" s="61"/>
      <c r="I99" s="61"/>
      <c r="J99" s="61"/>
      <c r="K99" s="61"/>
      <c r="L99" s="61"/>
      <c r="M99" s="61"/>
      <c r="N99" s="63">
        <f t="shared" ref="N99:U99" si="67">SUM(N91:N98)</f>
        <v>94957.983193277309</v>
      </c>
      <c r="O99" s="63">
        <f t="shared" si="67"/>
        <v>0</v>
      </c>
      <c r="P99" s="63">
        <f t="shared" si="67"/>
        <v>1680.6722689075632</v>
      </c>
      <c r="Q99" s="63">
        <f t="shared" si="67"/>
        <v>7563.0252100840344</v>
      </c>
      <c r="R99" s="63">
        <f t="shared" si="67"/>
        <v>42016.806722689078</v>
      </c>
      <c r="S99" s="63">
        <f t="shared" si="67"/>
        <v>0</v>
      </c>
      <c r="T99" s="63">
        <f t="shared" si="67"/>
        <v>0</v>
      </c>
      <c r="U99" s="63">
        <f t="shared" si="67"/>
        <v>0</v>
      </c>
      <c r="V99" s="63">
        <f t="shared" si="59"/>
        <v>146218.48739495798</v>
      </c>
      <c r="W99" s="153"/>
      <c r="X99" s="151"/>
      <c r="Y99" s="147"/>
    </row>
    <row r="100" spans="1:28" ht="28.5" customHeight="1" x14ac:dyDescent="0.2">
      <c r="A100" s="54">
        <v>89</v>
      </c>
      <c r="B100" s="50"/>
      <c r="C100" s="54"/>
      <c r="D100" s="82" t="s">
        <v>340</v>
      </c>
      <c r="E100" s="144"/>
      <c r="F100" s="61"/>
      <c r="G100" s="61"/>
      <c r="H100" s="61"/>
      <c r="I100" s="61"/>
      <c r="J100" s="61"/>
      <c r="K100" s="61"/>
      <c r="L100" s="61"/>
      <c r="M100" s="61"/>
      <c r="N100" s="63">
        <f>N11+N13+N15+N18+N22+N26+N31+N63+N65+N67+N71+N75+N77+N79+N82+N85+N86+N87+N88+N89+N99</f>
        <v>2112324.5701950504</v>
      </c>
      <c r="O100" s="63">
        <f t="shared" ref="O100:U100" si="68">O11+O13+O15+O18+O22+O26+O31+O63+O65+O67+O71+O75+O77+O79+O82+O85+O86+O87+O88+O89+O99</f>
        <v>341238.14663480094</v>
      </c>
      <c r="P100" s="63">
        <f t="shared" si="68"/>
        <v>1284804.5640274473</v>
      </c>
      <c r="Q100" s="63">
        <f t="shared" si="68"/>
        <v>58732.557243080795</v>
      </c>
      <c r="R100" s="63">
        <f t="shared" si="68"/>
        <v>150307.09531519041</v>
      </c>
      <c r="S100" s="63">
        <f t="shared" si="68"/>
        <v>19790.301441677588</v>
      </c>
      <c r="T100" s="63">
        <f t="shared" si="68"/>
        <v>63950.350782514943</v>
      </c>
      <c r="U100" s="63">
        <f t="shared" si="68"/>
        <v>104479.22288181362</v>
      </c>
      <c r="V100" s="63">
        <f t="shared" si="59"/>
        <v>4135626.8085215758</v>
      </c>
      <c r="W100" s="153"/>
      <c r="X100" s="151"/>
      <c r="Y100" s="147"/>
    </row>
    <row r="101" spans="1:28" ht="25.5" customHeight="1" x14ac:dyDescent="0.2">
      <c r="A101" s="54">
        <v>90</v>
      </c>
      <c r="B101" s="50"/>
      <c r="C101" s="54"/>
      <c r="D101" s="82" t="s">
        <v>341</v>
      </c>
      <c r="E101" s="144"/>
      <c r="F101" s="61"/>
      <c r="G101" s="164"/>
      <c r="H101" s="164"/>
      <c r="I101" s="164"/>
      <c r="J101" s="164"/>
      <c r="K101" s="164"/>
      <c r="L101" s="164"/>
      <c r="M101" s="196"/>
      <c r="N101" s="121"/>
      <c r="O101" s="121"/>
      <c r="P101" s="121"/>
      <c r="Q101" s="121"/>
      <c r="R101" s="121"/>
      <c r="S101" s="121"/>
      <c r="T101" s="121"/>
      <c r="U101" s="121"/>
      <c r="V101" s="121"/>
      <c r="W101" s="153"/>
      <c r="X101" s="151"/>
      <c r="Y101" s="147"/>
    </row>
    <row r="102" spans="1:28" ht="79.5" customHeight="1" x14ac:dyDescent="0.2">
      <c r="A102" s="71">
        <v>91</v>
      </c>
      <c r="B102" s="54" t="s">
        <v>93</v>
      </c>
      <c r="C102" s="54">
        <v>68</v>
      </c>
      <c r="D102" s="82" t="s">
        <v>342</v>
      </c>
      <c r="E102" s="184" t="s">
        <v>343</v>
      </c>
      <c r="F102" s="61">
        <v>77500</v>
      </c>
      <c r="G102" s="164"/>
      <c r="H102" s="164"/>
      <c r="I102" s="164"/>
      <c r="J102" s="164"/>
      <c r="K102" s="164"/>
      <c r="L102" s="164"/>
      <c r="M102" s="164"/>
      <c r="N102" s="63">
        <f t="shared" ref="N102:N108" si="69">F102/1.19</f>
        <v>65126.050420168067</v>
      </c>
      <c r="O102" s="63">
        <f t="shared" ref="N102:T109" si="70">G102/1.18999999999999</f>
        <v>0</v>
      </c>
      <c r="P102" s="63">
        <f t="shared" si="70"/>
        <v>0</v>
      </c>
      <c r="Q102" s="63">
        <f t="shared" si="70"/>
        <v>0</v>
      </c>
      <c r="R102" s="63">
        <f t="shared" si="70"/>
        <v>0</v>
      </c>
      <c r="S102" s="63">
        <f t="shared" si="70"/>
        <v>0</v>
      </c>
      <c r="T102" s="63">
        <f t="shared" si="70"/>
        <v>0</v>
      </c>
      <c r="U102" s="63">
        <v>0</v>
      </c>
      <c r="V102" s="63">
        <f t="shared" ref="V102:V116" si="71">SUM(N102:U102)</f>
        <v>65126.050420168067</v>
      </c>
      <c r="W102" s="148" t="s">
        <v>344</v>
      </c>
      <c r="X102" s="157" t="s">
        <v>84</v>
      </c>
      <c r="Y102" s="157" t="s">
        <v>255</v>
      </c>
    </row>
    <row r="103" spans="1:28" ht="79.5" customHeight="1" x14ac:dyDescent="0.2">
      <c r="A103" s="71">
        <v>92</v>
      </c>
      <c r="B103" s="54" t="s">
        <v>93</v>
      </c>
      <c r="C103" s="54">
        <v>68.099999999999994</v>
      </c>
      <c r="D103" s="82" t="s">
        <v>345</v>
      </c>
      <c r="E103" s="184" t="s">
        <v>346</v>
      </c>
      <c r="F103" s="61">
        <v>2400</v>
      </c>
      <c r="G103" s="164"/>
      <c r="H103" s="164"/>
      <c r="I103" s="164"/>
      <c r="J103" s="164"/>
      <c r="K103" s="164"/>
      <c r="L103" s="164"/>
      <c r="M103" s="164"/>
      <c r="N103" s="63">
        <f t="shared" si="69"/>
        <v>2016.8067226890757</v>
      </c>
      <c r="O103" s="63">
        <v>0</v>
      </c>
      <c r="P103" s="63">
        <v>0</v>
      </c>
      <c r="Q103" s="63">
        <v>0</v>
      </c>
      <c r="R103" s="63">
        <v>0</v>
      </c>
      <c r="S103" s="63">
        <v>0</v>
      </c>
      <c r="T103" s="63">
        <v>0</v>
      </c>
      <c r="U103" s="63">
        <v>0</v>
      </c>
      <c r="V103" s="63">
        <f t="shared" si="71"/>
        <v>2016.8067226890757</v>
      </c>
      <c r="W103" s="148" t="s">
        <v>344</v>
      </c>
      <c r="X103" s="157" t="s">
        <v>102</v>
      </c>
      <c r="Y103" s="157" t="s">
        <v>84</v>
      </c>
    </row>
    <row r="104" spans="1:28" ht="102.75" customHeight="1" x14ac:dyDescent="0.2">
      <c r="A104" s="71">
        <v>93</v>
      </c>
      <c r="B104" s="54" t="s">
        <v>93</v>
      </c>
      <c r="C104" s="54">
        <v>68.2</v>
      </c>
      <c r="D104" s="165" t="s">
        <v>347</v>
      </c>
      <c r="E104" s="144" t="s">
        <v>348</v>
      </c>
      <c r="F104" s="61">
        <v>4200</v>
      </c>
      <c r="G104" s="164"/>
      <c r="H104" s="164"/>
      <c r="I104" s="164"/>
      <c r="J104" s="164"/>
      <c r="K104" s="164"/>
      <c r="L104" s="164"/>
      <c r="M104" s="164"/>
      <c r="N104" s="63">
        <f t="shared" si="69"/>
        <v>3529.4117647058824</v>
      </c>
      <c r="O104" s="63">
        <v>0</v>
      </c>
      <c r="P104" s="63">
        <v>0</v>
      </c>
      <c r="Q104" s="63">
        <v>0</v>
      </c>
      <c r="R104" s="63">
        <v>0</v>
      </c>
      <c r="S104" s="63">
        <v>0</v>
      </c>
      <c r="T104" s="63">
        <v>0</v>
      </c>
      <c r="U104" s="63">
        <v>0</v>
      </c>
      <c r="V104" s="63">
        <f t="shared" si="71"/>
        <v>3529.4117647058824</v>
      </c>
      <c r="W104" s="148" t="s">
        <v>344</v>
      </c>
      <c r="X104" s="157" t="s">
        <v>102</v>
      </c>
      <c r="Y104" s="157" t="s">
        <v>84</v>
      </c>
    </row>
    <row r="105" spans="1:28" ht="105" customHeight="1" x14ac:dyDescent="0.2">
      <c r="A105" s="71">
        <v>94</v>
      </c>
      <c r="B105" s="54" t="s">
        <v>93</v>
      </c>
      <c r="C105" s="54">
        <v>69</v>
      </c>
      <c r="D105" s="82" t="s">
        <v>349</v>
      </c>
      <c r="E105" s="184" t="s">
        <v>350</v>
      </c>
      <c r="F105" s="61">
        <v>168500</v>
      </c>
      <c r="G105" s="164"/>
      <c r="H105" s="164"/>
      <c r="I105" s="164"/>
      <c r="J105" s="164"/>
      <c r="K105" s="164"/>
      <c r="L105" s="164"/>
      <c r="M105" s="164"/>
      <c r="N105" s="63">
        <f t="shared" si="69"/>
        <v>141596.63865546219</v>
      </c>
      <c r="O105" s="63">
        <f t="shared" ref="O105:T109" si="72">G105/1.18999999999999</f>
        <v>0</v>
      </c>
      <c r="P105" s="63">
        <f t="shared" si="72"/>
        <v>0</v>
      </c>
      <c r="Q105" s="63">
        <f t="shared" si="72"/>
        <v>0</v>
      </c>
      <c r="R105" s="63">
        <f t="shared" si="72"/>
        <v>0</v>
      </c>
      <c r="S105" s="63">
        <f t="shared" si="72"/>
        <v>0</v>
      </c>
      <c r="T105" s="63">
        <f t="shared" si="72"/>
        <v>0</v>
      </c>
      <c r="U105" s="63">
        <v>0</v>
      </c>
      <c r="V105" s="63">
        <f t="shared" si="71"/>
        <v>141596.63865546219</v>
      </c>
      <c r="W105" s="148" t="s">
        <v>344</v>
      </c>
      <c r="X105" s="157" t="s">
        <v>142</v>
      </c>
      <c r="Y105" s="157" t="s">
        <v>205</v>
      </c>
    </row>
    <row r="106" spans="1:28" ht="98.25" customHeight="1" x14ac:dyDescent="0.2">
      <c r="A106" s="71">
        <v>95</v>
      </c>
      <c r="B106" s="54" t="s">
        <v>93</v>
      </c>
      <c r="C106" s="54">
        <v>70</v>
      </c>
      <c r="D106" s="82" t="s">
        <v>351</v>
      </c>
      <c r="E106" s="184"/>
      <c r="F106" s="61">
        <v>18500</v>
      </c>
      <c r="G106" s="164"/>
      <c r="H106" s="164"/>
      <c r="I106" s="164"/>
      <c r="J106" s="164"/>
      <c r="K106" s="164"/>
      <c r="L106" s="164"/>
      <c r="M106" s="164"/>
      <c r="N106" s="63">
        <f t="shared" si="69"/>
        <v>15546.218487394959</v>
      </c>
      <c r="O106" s="63">
        <f t="shared" si="72"/>
        <v>0</v>
      </c>
      <c r="P106" s="63">
        <f t="shared" si="72"/>
        <v>0</v>
      </c>
      <c r="Q106" s="63">
        <f t="shared" si="72"/>
        <v>0</v>
      </c>
      <c r="R106" s="63">
        <f t="shared" si="72"/>
        <v>0</v>
      </c>
      <c r="S106" s="63">
        <f t="shared" si="72"/>
        <v>0</v>
      </c>
      <c r="T106" s="63">
        <f t="shared" si="72"/>
        <v>0</v>
      </c>
      <c r="U106" s="63">
        <v>0</v>
      </c>
      <c r="V106" s="63">
        <f t="shared" si="71"/>
        <v>15546.218487394959</v>
      </c>
      <c r="W106" s="148" t="s">
        <v>344</v>
      </c>
      <c r="X106" s="157" t="s">
        <v>84</v>
      </c>
      <c r="Y106" s="157" t="s">
        <v>205</v>
      </c>
    </row>
    <row r="107" spans="1:28" ht="69" customHeight="1" x14ac:dyDescent="0.2">
      <c r="A107" s="71">
        <v>96</v>
      </c>
      <c r="B107" s="54" t="s">
        <v>93</v>
      </c>
      <c r="C107" s="54">
        <v>71</v>
      </c>
      <c r="D107" s="82" t="s">
        <v>352</v>
      </c>
      <c r="E107" s="144" t="s">
        <v>348</v>
      </c>
      <c r="F107" s="61">
        <v>57000</v>
      </c>
      <c r="G107" s="61"/>
      <c r="H107" s="61"/>
      <c r="I107" s="61"/>
      <c r="J107" s="61"/>
      <c r="K107" s="61"/>
      <c r="L107" s="61"/>
      <c r="M107" s="61"/>
      <c r="N107" s="63">
        <f t="shared" si="69"/>
        <v>47899.159663865546</v>
      </c>
      <c r="O107" s="63">
        <f t="shared" si="72"/>
        <v>0</v>
      </c>
      <c r="P107" s="63">
        <f t="shared" si="72"/>
        <v>0</v>
      </c>
      <c r="Q107" s="63">
        <f t="shared" si="72"/>
        <v>0</v>
      </c>
      <c r="R107" s="63">
        <f t="shared" si="72"/>
        <v>0</v>
      </c>
      <c r="S107" s="63">
        <f t="shared" si="72"/>
        <v>0</v>
      </c>
      <c r="T107" s="63">
        <f t="shared" si="72"/>
        <v>0</v>
      </c>
      <c r="U107" s="63">
        <v>0</v>
      </c>
      <c r="V107" s="63">
        <f t="shared" si="71"/>
        <v>47899.159663865546</v>
      </c>
      <c r="W107" s="148" t="s">
        <v>344</v>
      </c>
      <c r="X107" s="197" t="s">
        <v>80</v>
      </c>
      <c r="Y107" s="149" t="s">
        <v>320</v>
      </c>
    </row>
    <row r="108" spans="1:28" ht="68.25" customHeight="1" x14ac:dyDescent="0.2">
      <c r="A108" s="71">
        <v>97</v>
      </c>
      <c r="B108" s="54" t="s">
        <v>93</v>
      </c>
      <c r="C108" s="54">
        <v>72</v>
      </c>
      <c r="D108" s="82" t="s">
        <v>353</v>
      </c>
      <c r="E108" s="184" t="s">
        <v>354</v>
      </c>
      <c r="F108" s="61">
        <v>3000</v>
      </c>
      <c r="G108" s="61"/>
      <c r="H108" s="61"/>
      <c r="I108" s="61"/>
      <c r="J108" s="61"/>
      <c r="K108" s="61"/>
      <c r="L108" s="61"/>
      <c r="M108" s="61"/>
      <c r="N108" s="63">
        <f t="shared" si="69"/>
        <v>2521.0084033613448</v>
      </c>
      <c r="O108" s="63">
        <f t="shared" si="72"/>
        <v>0</v>
      </c>
      <c r="P108" s="63">
        <f t="shared" si="72"/>
        <v>0</v>
      </c>
      <c r="Q108" s="63">
        <f t="shared" si="72"/>
        <v>0</v>
      </c>
      <c r="R108" s="63">
        <f t="shared" si="72"/>
        <v>0</v>
      </c>
      <c r="S108" s="63">
        <f t="shared" si="72"/>
        <v>0</v>
      </c>
      <c r="T108" s="63">
        <f t="shared" si="72"/>
        <v>0</v>
      </c>
      <c r="U108" s="63">
        <v>0</v>
      </c>
      <c r="V108" s="63">
        <f t="shared" si="71"/>
        <v>2521.0084033613448</v>
      </c>
      <c r="W108" s="148" t="s">
        <v>141</v>
      </c>
      <c r="X108" s="157" t="s">
        <v>80</v>
      </c>
      <c r="Y108" s="157" t="s">
        <v>320</v>
      </c>
    </row>
    <row r="109" spans="1:28" ht="68.25" customHeight="1" x14ac:dyDescent="0.2">
      <c r="A109" s="71">
        <v>98</v>
      </c>
      <c r="B109" s="54" t="s">
        <v>93</v>
      </c>
      <c r="C109" s="54">
        <v>73</v>
      </c>
      <c r="D109" s="82" t="s">
        <v>355</v>
      </c>
      <c r="E109" s="198" t="s">
        <v>97</v>
      </c>
      <c r="F109" s="61">
        <v>200000</v>
      </c>
      <c r="G109" s="61"/>
      <c r="H109" s="61"/>
      <c r="I109" s="61"/>
      <c r="J109" s="199"/>
      <c r="K109" s="61"/>
      <c r="L109" s="61"/>
      <c r="M109" s="61"/>
      <c r="N109" s="63">
        <f t="shared" si="70"/>
        <v>168067.22689075771</v>
      </c>
      <c r="O109" s="63">
        <f t="shared" si="72"/>
        <v>0</v>
      </c>
      <c r="P109" s="63">
        <f t="shared" si="72"/>
        <v>0</v>
      </c>
      <c r="Q109" s="63">
        <f t="shared" si="72"/>
        <v>0</v>
      </c>
      <c r="R109" s="63">
        <f t="shared" si="72"/>
        <v>0</v>
      </c>
      <c r="S109" s="63">
        <f t="shared" si="72"/>
        <v>0</v>
      </c>
      <c r="T109" s="63">
        <f t="shared" si="72"/>
        <v>0</v>
      </c>
      <c r="U109" s="63">
        <f>M109/1.18999999999999</f>
        <v>0</v>
      </c>
      <c r="V109" s="63">
        <f t="shared" si="71"/>
        <v>168067.22689075771</v>
      </c>
      <c r="W109" s="148" t="s">
        <v>141</v>
      </c>
      <c r="X109" s="157" t="s">
        <v>164</v>
      </c>
      <c r="Y109" s="157" t="s">
        <v>63</v>
      </c>
    </row>
    <row r="110" spans="1:28" ht="68.25" customHeight="1" x14ac:dyDescent="0.2">
      <c r="A110" s="71">
        <v>99</v>
      </c>
      <c r="B110" s="54" t="s">
        <v>93</v>
      </c>
      <c r="C110" s="54">
        <v>73.099999999999994</v>
      </c>
      <c r="D110" s="200" t="s">
        <v>356</v>
      </c>
      <c r="E110" s="201" t="s">
        <v>343</v>
      </c>
      <c r="F110" s="85">
        <v>0</v>
      </c>
      <c r="G110" s="61"/>
      <c r="H110" s="61"/>
      <c r="I110" s="74"/>
      <c r="J110" s="202"/>
      <c r="K110" s="85"/>
      <c r="L110" s="61"/>
      <c r="M110" s="61"/>
      <c r="N110" s="63">
        <f t="shared" ref="N110:U110" si="73">F110/1.19</f>
        <v>0</v>
      </c>
      <c r="O110" s="63">
        <f t="shared" si="73"/>
        <v>0</v>
      </c>
      <c r="P110" s="63">
        <f t="shared" si="73"/>
        <v>0</v>
      </c>
      <c r="Q110" s="63">
        <f t="shared" si="73"/>
        <v>0</v>
      </c>
      <c r="R110" s="63">
        <f t="shared" si="73"/>
        <v>0</v>
      </c>
      <c r="S110" s="63">
        <f t="shared" si="73"/>
        <v>0</v>
      </c>
      <c r="T110" s="63">
        <f t="shared" si="73"/>
        <v>0</v>
      </c>
      <c r="U110" s="63">
        <f t="shared" si="73"/>
        <v>0</v>
      </c>
      <c r="V110" s="63">
        <f>SUM(N110:U110)</f>
        <v>0</v>
      </c>
      <c r="W110" s="148" t="s">
        <v>141</v>
      </c>
      <c r="X110" s="295" t="s">
        <v>357</v>
      </c>
      <c r="Y110" s="296"/>
    </row>
    <row r="111" spans="1:28" ht="71.25" customHeight="1" x14ac:dyDescent="0.2">
      <c r="A111" s="71">
        <v>100</v>
      </c>
      <c r="B111" s="54" t="s">
        <v>93</v>
      </c>
      <c r="C111" s="54">
        <v>74</v>
      </c>
      <c r="D111" s="82" t="s">
        <v>358</v>
      </c>
      <c r="E111" s="201" t="s">
        <v>343</v>
      </c>
      <c r="F111" s="61">
        <v>0</v>
      </c>
      <c r="G111" s="61"/>
      <c r="H111" s="61"/>
      <c r="I111" s="61"/>
      <c r="J111" s="98"/>
      <c r="K111" s="61"/>
      <c r="L111" s="61"/>
      <c r="M111" s="61"/>
      <c r="N111" s="63">
        <f t="shared" ref="N111:T111" si="74">F111/1.19</f>
        <v>0</v>
      </c>
      <c r="O111" s="63">
        <f t="shared" si="74"/>
        <v>0</v>
      </c>
      <c r="P111" s="63">
        <f t="shared" si="74"/>
        <v>0</v>
      </c>
      <c r="Q111" s="63">
        <f t="shared" si="74"/>
        <v>0</v>
      </c>
      <c r="R111" s="63">
        <f t="shared" si="74"/>
        <v>0</v>
      </c>
      <c r="S111" s="63">
        <f t="shared" si="74"/>
        <v>0</v>
      </c>
      <c r="T111" s="63">
        <f t="shared" si="74"/>
        <v>0</v>
      </c>
      <c r="U111" s="63">
        <v>0</v>
      </c>
      <c r="V111" s="63">
        <f t="shared" si="71"/>
        <v>0</v>
      </c>
      <c r="W111" s="148" t="s">
        <v>141</v>
      </c>
      <c r="X111" s="157" t="s">
        <v>320</v>
      </c>
      <c r="Y111" s="157" t="s">
        <v>163</v>
      </c>
    </row>
    <row r="112" spans="1:28" ht="28.5" customHeight="1" x14ac:dyDescent="0.2">
      <c r="A112" s="71">
        <v>101</v>
      </c>
      <c r="B112" s="54"/>
      <c r="C112" s="54"/>
      <c r="D112" s="82" t="s">
        <v>359</v>
      </c>
      <c r="E112" s="144"/>
      <c r="F112" s="61">
        <f>SUM(F102:F111)</f>
        <v>531100</v>
      </c>
      <c r="G112" s="61"/>
      <c r="H112" s="61"/>
      <c r="I112" s="61"/>
      <c r="J112" s="61"/>
      <c r="K112" s="61"/>
      <c r="L112" s="61"/>
      <c r="M112" s="61"/>
      <c r="N112" s="63">
        <f t="shared" ref="N112:U112" si="75">SUM(N102:N111)</f>
        <v>446302.52100840479</v>
      </c>
      <c r="O112" s="63">
        <f t="shared" si="75"/>
        <v>0</v>
      </c>
      <c r="P112" s="63">
        <f t="shared" si="75"/>
        <v>0</v>
      </c>
      <c r="Q112" s="63">
        <f t="shared" si="75"/>
        <v>0</v>
      </c>
      <c r="R112" s="63">
        <f t="shared" si="75"/>
        <v>0</v>
      </c>
      <c r="S112" s="63">
        <f t="shared" si="75"/>
        <v>0</v>
      </c>
      <c r="T112" s="63">
        <f t="shared" si="75"/>
        <v>0</v>
      </c>
      <c r="U112" s="63">
        <f t="shared" si="75"/>
        <v>0</v>
      </c>
      <c r="V112" s="63">
        <f t="shared" si="71"/>
        <v>446302.52100840479</v>
      </c>
      <c r="W112" s="153"/>
      <c r="X112" s="154"/>
      <c r="Y112" s="156"/>
      <c r="AB112" s="19"/>
    </row>
    <row r="113" spans="1:43" ht="47.25" customHeight="1" x14ac:dyDescent="0.2">
      <c r="A113" s="71">
        <v>102</v>
      </c>
      <c r="B113" s="54" t="s">
        <v>360</v>
      </c>
      <c r="C113" s="54">
        <v>75</v>
      </c>
      <c r="D113" s="82" t="s">
        <v>361</v>
      </c>
      <c r="E113" s="144" t="s">
        <v>362</v>
      </c>
      <c r="F113" s="61">
        <v>100000</v>
      </c>
      <c r="G113" s="61"/>
      <c r="H113" s="61"/>
      <c r="I113" s="61"/>
      <c r="J113" s="61"/>
      <c r="K113" s="61"/>
      <c r="L113" s="61"/>
      <c r="M113" s="61"/>
      <c r="N113" s="63">
        <f>F113/1.19</f>
        <v>84033.613445378156</v>
      </c>
      <c r="O113" s="61">
        <v>0</v>
      </c>
      <c r="P113" s="61">
        <f t="shared" ref="P113:T114" si="76">H113/1.19</f>
        <v>0</v>
      </c>
      <c r="Q113" s="61">
        <f t="shared" si="76"/>
        <v>0</v>
      </c>
      <c r="R113" s="61">
        <f t="shared" si="76"/>
        <v>0</v>
      </c>
      <c r="S113" s="61">
        <f t="shared" si="76"/>
        <v>0</v>
      </c>
      <c r="T113" s="61">
        <f t="shared" si="76"/>
        <v>0</v>
      </c>
      <c r="U113" s="61">
        <v>0</v>
      </c>
      <c r="V113" s="63">
        <f t="shared" si="71"/>
        <v>84033.613445378156</v>
      </c>
      <c r="W113" s="148" t="s">
        <v>141</v>
      </c>
      <c r="X113" s="157" t="s">
        <v>80</v>
      </c>
      <c r="Y113" s="157" t="s">
        <v>320</v>
      </c>
      <c r="AB113" s="19"/>
    </row>
    <row r="114" spans="1:43" ht="72" customHeight="1" x14ac:dyDescent="0.2">
      <c r="A114" s="71">
        <v>103</v>
      </c>
      <c r="B114" s="54" t="s">
        <v>360</v>
      </c>
      <c r="C114" s="54">
        <v>76</v>
      </c>
      <c r="D114" s="82" t="s">
        <v>363</v>
      </c>
      <c r="E114" s="177" t="s">
        <v>364</v>
      </c>
      <c r="F114" s="61">
        <v>40000</v>
      </c>
      <c r="G114" s="61"/>
      <c r="H114" s="61"/>
      <c r="I114" s="61"/>
      <c r="J114" s="61"/>
      <c r="K114" s="61"/>
      <c r="L114" s="61"/>
      <c r="M114" s="61"/>
      <c r="N114" s="63">
        <f>F114/1.19</f>
        <v>33613.445378151264</v>
      </c>
      <c r="O114" s="61">
        <f>G114/1.19</f>
        <v>0</v>
      </c>
      <c r="P114" s="61">
        <f t="shared" si="76"/>
        <v>0</v>
      </c>
      <c r="Q114" s="61">
        <f t="shared" si="76"/>
        <v>0</v>
      </c>
      <c r="R114" s="61">
        <f t="shared" si="76"/>
        <v>0</v>
      </c>
      <c r="S114" s="61">
        <f t="shared" si="76"/>
        <v>0</v>
      </c>
      <c r="T114" s="61">
        <f t="shared" si="76"/>
        <v>0</v>
      </c>
      <c r="U114" s="61">
        <v>0</v>
      </c>
      <c r="V114" s="63">
        <f t="shared" si="71"/>
        <v>33613.445378151264</v>
      </c>
      <c r="W114" s="148" t="s">
        <v>141</v>
      </c>
      <c r="X114" s="157" t="s">
        <v>404</v>
      </c>
      <c r="Y114" s="157" t="s">
        <v>404</v>
      </c>
      <c r="AB114" s="19"/>
    </row>
    <row r="115" spans="1:43" ht="58.5" customHeight="1" x14ac:dyDescent="0.2">
      <c r="A115" s="71">
        <v>104</v>
      </c>
      <c r="B115" s="54" t="s">
        <v>360</v>
      </c>
      <c r="C115" s="54">
        <v>76.099999999999994</v>
      </c>
      <c r="D115" s="82" t="s">
        <v>365</v>
      </c>
      <c r="E115" s="184" t="s">
        <v>366</v>
      </c>
      <c r="F115" s="61">
        <v>0</v>
      </c>
      <c r="G115" s="61"/>
      <c r="H115" s="61"/>
      <c r="I115" s="61"/>
      <c r="J115" s="61"/>
      <c r="K115" s="61"/>
      <c r="L115" s="61"/>
      <c r="M115" s="61"/>
      <c r="N115" s="63">
        <f>F115/1.19</f>
        <v>0</v>
      </c>
      <c r="O115" s="61">
        <v>0</v>
      </c>
      <c r="P115" s="61">
        <v>0</v>
      </c>
      <c r="Q115" s="61">
        <v>0</v>
      </c>
      <c r="R115" s="61">
        <v>0</v>
      </c>
      <c r="S115" s="61">
        <v>0</v>
      </c>
      <c r="T115" s="61">
        <v>0</v>
      </c>
      <c r="U115" s="61">
        <v>0</v>
      </c>
      <c r="V115" s="63">
        <f t="shared" si="71"/>
        <v>0</v>
      </c>
      <c r="W115" s="148" t="s">
        <v>141</v>
      </c>
      <c r="X115" s="157"/>
      <c r="Y115" s="157"/>
      <c r="AB115" s="19"/>
    </row>
    <row r="116" spans="1:43" ht="45" customHeight="1" x14ac:dyDescent="0.2">
      <c r="A116" s="71">
        <v>105</v>
      </c>
      <c r="B116" s="54" t="s">
        <v>360</v>
      </c>
      <c r="C116" s="54">
        <v>77</v>
      </c>
      <c r="D116" s="82" t="s">
        <v>367</v>
      </c>
      <c r="E116" s="216" t="s">
        <v>394</v>
      </c>
      <c r="F116" s="61">
        <v>8000</v>
      </c>
      <c r="G116" s="61"/>
      <c r="H116" s="61"/>
      <c r="I116" s="61"/>
      <c r="J116" s="61"/>
      <c r="K116" s="61"/>
      <c r="L116" s="61"/>
      <c r="M116" s="61"/>
      <c r="N116" s="63">
        <f>F116/1.19</f>
        <v>6722.6890756302528</v>
      </c>
      <c r="O116" s="61">
        <f t="shared" ref="O116:T116" si="77">G116/1.19</f>
        <v>0</v>
      </c>
      <c r="P116" s="61">
        <f t="shared" si="77"/>
        <v>0</v>
      </c>
      <c r="Q116" s="61">
        <f t="shared" si="77"/>
        <v>0</v>
      </c>
      <c r="R116" s="61">
        <f t="shared" si="77"/>
        <v>0</v>
      </c>
      <c r="S116" s="61">
        <f t="shared" si="77"/>
        <v>0</v>
      </c>
      <c r="T116" s="61">
        <f t="shared" si="77"/>
        <v>0</v>
      </c>
      <c r="U116" s="61">
        <v>0</v>
      </c>
      <c r="V116" s="63">
        <f t="shared" si="71"/>
        <v>6722.6890756302528</v>
      </c>
      <c r="W116" s="148" t="s">
        <v>141</v>
      </c>
      <c r="X116" s="157" t="s">
        <v>396</v>
      </c>
      <c r="Y116" s="157" t="s">
        <v>404</v>
      </c>
      <c r="AB116" s="19"/>
    </row>
    <row r="117" spans="1:43" ht="28.5" customHeight="1" x14ac:dyDescent="0.2">
      <c r="A117" s="71">
        <v>106</v>
      </c>
      <c r="B117" s="54"/>
      <c r="C117" s="54"/>
      <c r="D117" s="82" t="s">
        <v>368</v>
      </c>
      <c r="E117" s="144"/>
      <c r="F117" s="61">
        <f>SUM(F113:F116)</f>
        <v>148000</v>
      </c>
      <c r="G117" s="61"/>
      <c r="H117" s="61"/>
      <c r="I117" s="61"/>
      <c r="J117" s="61"/>
      <c r="K117" s="61"/>
      <c r="L117" s="61"/>
      <c r="M117" s="61"/>
      <c r="N117" s="63">
        <f t="shared" ref="N117:V117" si="78">SUM(N113:N116)</f>
        <v>124369.74789915967</v>
      </c>
      <c r="O117" s="63">
        <f t="shared" si="78"/>
        <v>0</v>
      </c>
      <c r="P117" s="63">
        <f t="shared" si="78"/>
        <v>0</v>
      </c>
      <c r="Q117" s="63">
        <f t="shared" si="78"/>
        <v>0</v>
      </c>
      <c r="R117" s="63">
        <f t="shared" si="78"/>
        <v>0</v>
      </c>
      <c r="S117" s="63">
        <f t="shared" si="78"/>
        <v>0</v>
      </c>
      <c r="T117" s="63">
        <f t="shared" si="78"/>
        <v>0</v>
      </c>
      <c r="U117" s="63">
        <f t="shared" si="78"/>
        <v>0</v>
      </c>
      <c r="V117" s="63">
        <f t="shared" si="78"/>
        <v>124369.74789915967</v>
      </c>
      <c r="W117" s="153"/>
      <c r="X117" s="154"/>
      <c r="Y117" s="156"/>
      <c r="AB117" s="19"/>
    </row>
    <row r="118" spans="1:43" ht="34.5" customHeight="1" x14ac:dyDescent="0.2">
      <c r="A118" s="71">
        <v>107</v>
      </c>
      <c r="B118" s="54"/>
      <c r="C118" s="54"/>
      <c r="D118" s="82" t="s">
        <v>369</v>
      </c>
      <c r="E118" s="144"/>
      <c r="F118" s="61"/>
      <c r="G118" s="164"/>
      <c r="H118" s="164"/>
      <c r="I118" s="164"/>
      <c r="J118" s="164"/>
      <c r="K118" s="164"/>
      <c r="L118" s="164"/>
      <c r="M118" s="164"/>
      <c r="N118" s="63"/>
      <c r="O118" s="63"/>
      <c r="P118" s="63"/>
      <c r="Q118" s="63"/>
      <c r="R118" s="63"/>
      <c r="S118" s="63"/>
      <c r="T118" s="63"/>
      <c r="U118" s="63"/>
      <c r="V118" s="63"/>
      <c r="W118" s="153"/>
      <c r="X118" s="154"/>
      <c r="Y118" s="156"/>
      <c r="AE118" s="203"/>
    </row>
    <row r="119" spans="1:43" ht="34.5" customHeight="1" x14ac:dyDescent="0.2">
      <c r="A119" s="71">
        <v>108</v>
      </c>
      <c r="B119" s="54" t="s">
        <v>370</v>
      </c>
      <c r="C119" s="54">
        <v>78</v>
      </c>
      <c r="D119" s="82" t="s">
        <v>371</v>
      </c>
      <c r="E119" s="144" t="s">
        <v>372</v>
      </c>
      <c r="F119" s="61">
        <v>30000</v>
      </c>
      <c r="G119" s="164"/>
      <c r="H119" s="164"/>
      <c r="I119" s="164"/>
      <c r="J119" s="164"/>
      <c r="K119" s="164"/>
      <c r="L119" s="164"/>
      <c r="M119" s="164"/>
      <c r="N119" s="63">
        <f t="shared" ref="N119:T121" si="79">F119/1.19</f>
        <v>25210.084033613446</v>
      </c>
      <c r="O119" s="63">
        <f t="shared" si="79"/>
        <v>0</v>
      </c>
      <c r="P119" s="63">
        <f t="shared" si="79"/>
        <v>0</v>
      </c>
      <c r="Q119" s="63">
        <f t="shared" si="79"/>
        <v>0</v>
      </c>
      <c r="R119" s="63">
        <f t="shared" si="79"/>
        <v>0</v>
      </c>
      <c r="S119" s="63">
        <f t="shared" si="79"/>
        <v>0</v>
      </c>
      <c r="T119" s="63">
        <f t="shared" si="79"/>
        <v>0</v>
      </c>
      <c r="U119" s="63">
        <v>0</v>
      </c>
      <c r="V119" s="63">
        <f t="shared" ref="V119:V129" si="80">SUM(N119:U119)</f>
        <v>25210.084033613446</v>
      </c>
      <c r="W119" s="148" t="s">
        <v>141</v>
      </c>
      <c r="X119" s="157" t="s">
        <v>163</v>
      </c>
      <c r="Y119" s="157" t="s">
        <v>164</v>
      </c>
      <c r="AE119" s="203"/>
    </row>
    <row r="120" spans="1:43" ht="40.15" customHeight="1" x14ac:dyDescent="0.2">
      <c r="A120" s="71">
        <v>109</v>
      </c>
      <c r="B120" s="54" t="s">
        <v>370</v>
      </c>
      <c r="C120" s="54">
        <v>79</v>
      </c>
      <c r="D120" s="82" t="s">
        <v>373</v>
      </c>
      <c r="E120" s="144" t="s">
        <v>374</v>
      </c>
      <c r="F120" s="61">
        <v>66000</v>
      </c>
      <c r="G120" s="61"/>
      <c r="H120" s="61"/>
      <c r="I120" s="61"/>
      <c r="J120" s="61"/>
      <c r="K120" s="61"/>
      <c r="L120" s="61"/>
      <c r="M120" s="61"/>
      <c r="N120" s="63">
        <f t="shared" si="79"/>
        <v>55462.184873949584</v>
      </c>
      <c r="O120" s="63">
        <f t="shared" si="79"/>
        <v>0</v>
      </c>
      <c r="P120" s="63">
        <f t="shared" si="79"/>
        <v>0</v>
      </c>
      <c r="Q120" s="63">
        <f t="shared" si="79"/>
        <v>0</v>
      </c>
      <c r="R120" s="63">
        <f t="shared" si="79"/>
        <v>0</v>
      </c>
      <c r="S120" s="63">
        <f t="shared" si="79"/>
        <v>0</v>
      </c>
      <c r="T120" s="63">
        <f t="shared" si="79"/>
        <v>0</v>
      </c>
      <c r="U120" s="63">
        <v>0</v>
      </c>
      <c r="V120" s="63">
        <f t="shared" si="80"/>
        <v>55462.184873949584</v>
      </c>
      <c r="W120" s="148" t="s">
        <v>141</v>
      </c>
      <c r="X120" s="157" t="s">
        <v>329</v>
      </c>
      <c r="Y120" s="157" t="s">
        <v>80</v>
      </c>
    </row>
    <row r="121" spans="1:43" ht="163.5" customHeight="1" x14ac:dyDescent="0.2">
      <c r="A121" s="71">
        <v>110</v>
      </c>
      <c r="B121" s="54" t="s">
        <v>370</v>
      </c>
      <c r="C121" s="54">
        <v>80</v>
      </c>
      <c r="D121" s="82" t="s">
        <v>375</v>
      </c>
      <c r="E121" s="144" t="s">
        <v>376</v>
      </c>
      <c r="F121" s="61">
        <v>25000</v>
      </c>
      <c r="G121" s="61"/>
      <c r="H121" s="61"/>
      <c r="I121" s="61"/>
      <c r="J121" s="61"/>
      <c r="K121" s="61"/>
      <c r="L121" s="61"/>
      <c r="M121" s="61"/>
      <c r="N121" s="63">
        <f t="shared" si="79"/>
        <v>21008.403361344539</v>
      </c>
      <c r="O121" s="63">
        <f t="shared" si="79"/>
        <v>0</v>
      </c>
      <c r="P121" s="63">
        <f t="shared" si="79"/>
        <v>0</v>
      </c>
      <c r="Q121" s="63">
        <f t="shared" si="79"/>
        <v>0</v>
      </c>
      <c r="R121" s="63">
        <f t="shared" si="79"/>
        <v>0</v>
      </c>
      <c r="S121" s="63">
        <f t="shared" si="79"/>
        <v>0</v>
      </c>
      <c r="T121" s="63">
        <f t="shared" si="79"/>
        <v>0</v>
      </c>
      <c r="U121" s="63">
        <v>0</v>
      </c>
      <c r="V121" s="63">
        <f t="shared" si="80"/>
        <v>21008.403361344539</v>
      </c>
      <c r="W121" s="148" t="s">
        <v>141</v>
      </c>
      <c r="X121" s="157" t="s">
        <v>80</v>
      </c>
      <c r="Y121" s="157" t="s">
        <v>320</v>
      </c>
    </row>
    <row r="122" spans="1:43" ht="29.25" customHeight="1" x14ac:dyDescent="0.2">
      <c r="A122" s="71">
        <v>111</v>
      </c>
      <c r="B122" s="54"/>
      <c r="C122" s="54"/>
      <c r="D122" s="82" t="s">
        <v>377</v>
      </c>
      <c r="E122" s="144"/>
      <c r="F122" s="61">
        <f>SUM(F119:F121)</f>
        <v>121000</v>
      </c>
      <c r="G122" s="61"/>
      <c r="H122" s="61"/>
      <c r="I122" s="61"/>
      <c r="J122" s="61"/>
      <c r="K122" s="61"/>
      <c r="L122" s="61"/>
      <c r="M122" s="61"/>
      <c r="N122" s="63">
        <f t="shared" ref="N122:U122" si="81">SUM(N119:N121)</f>
        <v>101680.67226890757</v>
      </c>
      <c r="O122" s="63">
        <f t="shared" si="81"/>
        <v>0</v>
      </c>
      <c r="P122" s="63">
        <f t="shared" si="81"/>
        <v>0</v>
      </c>
      <c r="Q122" s="63">
        <f t="shared" si="81"/>
        <v>0</v>
      </c>
      <c r="R122" s="63">
        <f t="shared" si="81"/>
        <v>0</v>
      </c>
      <c r="S122" s="63">
        <f t="shared" si="81"/>
        <v>0</v>
      </c>
      <c r="T122" s="63">
        <f t="shared" si="81"/>
        <v>0</v>
      </c>
      <c r="U122" s="63">
        <f t="shared" si="81"/>
        <v>0</v>
      </c>
      <c r="V122" s="63">
        <f t="shared" si="80"/>
        <v>101680.67226890757</v>
      </c>
      <c r="W122" s="153"/>
      <c r="X122" s="151"/>
      <c r="Y122" s="147"/>
    </row>
    <row r="123" spans="1:43" ht="35.25" customHeight="1" x14ac:dyDescent="0.2">
      <c r="A123" s="71">
        <v>112</v>
      </c>
      <c r="B123" s="204">
        <v>59.4</v>
      </c>
      <c r="C123" s="54">
        <v>81</v>
      </c>
      <c r="D123" s="82" t="s">
        <v>378</v>
      </c>
      <c r="E123" s="144" t="s">
        <v>379</v>
      </c>
      <c r="F123" s="61">
        <v>170000</v>
      </c>
      <c r="G123" s="61"/>
      <c r="H123" s="61"/>
      <c r="I123" s="61"/>
      <c r="J123" s="61"/>
      <c r="K123" s="61"/>
      <c r="L123" s="61"/>
      <c r="M123" s="61"/>
      <c r="N123" s="217">
        <f>F123</f>
        <v>170000</v>
      </c>
      <c r="O123" s="63">
        <f>G123/1.19</f>
        <v>0</v>
      </c>
      <c r="P123" s="61">
        <f>I123/1.19</f>
        <v>0</v>
      </c>
      <c r="Q123" s="61">
        <f>J123/1.19</f>
        <v>0</v>
      </c>
      <c r="R123" s="61">
        <f>K123/1.19</f>
        <v>0</v>
      </c>
      <c r="S123" s="61">
        <f>L123/1.19</f>
        <v>0</v>
      </c>
      <c r="T123" s="63">
        <f>L123/1.19</f>
        <v>0</v>
      </c>
      <c r="U123" s="63">
        <f>M123/1.19</f>
        <v>0</v>
      </c>
      <c r="V123" s="63">
        <f t="shared" si="80"/>
        <v>170000</v>
      </c>
      <c r="W123" s="148" t="s">
        <v>141</v>
      </c>
      <c r="X123" s="152" t="s">
        <v>80</v>
      </c>
      <c r="Y123" s="149" t="s">
        <v>205</v>
      </c>
    </row>
    <row r="124" spans="1:43" ht="29.25" customHeight="1" x14ac:dyDescent="0.2">
      <c r="A124" s="71">
        <v>113</v>
      </c>
      <c r="B124" s="54"/>
      <c r="C124" s="54"/>
      <c r="D124" s="82" t="s">
        <v>380</v>
      </c>
      <c r="E124" s="144"/>
      <c r="F124" s="61"/>
      <c r="G124" s="61"/>
      <c r="H124" s="61"/>
      <c r="I124" s="61"/>
      <c r="J124" s="61"/>
      <c r="K124" s="61"/>
      <c r="L124" s="61"/>
      <c r="M124" s="61"/>
      <c r="N124" s="63">
        <f t="shared" ref="N124:U124" si="82">SUM(N123)</f>
        <v>170000</v>
      </c>
      <c r="O124" s="63">
        <f t="shared" si="82"/>
        <v>0</v>
      </c>
      <c r="P124" s="63">
        <f t="shared" si="82"/>
        <v>0</v>
      </c>
      <c r="Q124" s="63">
        <f t="shared" si="82"/>
        <v>0</v>
      </c>
      <c r="R124" s="63">
        <f t="shared" si="82"/>
        <v>0</v>
      </c>
      <c r="S124" s="63">
        <f t="shared" si="82"/>
        <v>0</v>
      </c>
      <c r="T124" s="63">
        <f t="shared" si="82"/>
        <v>0</v>
      </c>
      <c r="U124" s="63">
        <f t="shared" si="82"/>
        <v>0</v>
      </c>
      <c r="V124" s="63">
        <f t="shared" si="80"/>
        <v>170000</v>
      </c>
      <c r="W124" s="153"/>
      <c r="X124" s="151"/>
      <c r="Y124" s="147"/>
    </row>
    <row r="125" spans="1:43" ht="28.5" customHeight="1" x14ac:dyDescent="0.2">
      <c r="A125" s="71">
        <v>114</v>
      </c>
      <c r="B125" s="54"/>
      <c r="C125" s="54"/>
      <c r="D125" s="60" t="s">
        <v>110</v>
      </c>
      <c r="E125" s="144"/>
      <c r="F125" s="168"/>
      <c r="G125" s="168"/>
      <c r="H125" s="168"/>
      <c r="I125" s="168"/>
      <c r="J125" s="168"/>
      <c r="K125" s="168"/>
      <c r="L125" s="168"/>
      <c r="M125" s="168"/>
      <c r="N125" s="63">
        <f t="shared" ref="N125:U125" si="83">N100+N112+N117+N122</f>
        <v>2784677.5113715227</v>
      </c>
      <c r="O125" s="63">
        <f t="shared" si="83"/>
        <v>341238.14663480094</v>
      </c>
      <c r="P125" s="63">
        <f t="shared" si="83"/>
        <v>1284804.5640274473</v>
      </c>
      <c r="Q125" s="63">
        <f t="shared" si="83"/>
        <v>58732.557243080795</v>
      </c>
      <c r="R125" s="63">
        <f t="shared" si="83"/>
        <v>150307.09531519041</v>
      </c>
      <c r="S125" s="63">
        <f t="shared" si="83"/>
        <v>19790.301441677588</v>
      </c>
      <c r="T125" s="63">
        <f t="shared" si="83"/>
        <v>63950.350782514943</v>
      </c>
      <c r="U125" s="63">
        <f t="shared" si="83"/>
        <v>104479.22288181362</v>
      </c>
      <c r="V125" s="63">
        <f t="shared" si="80"/>
        <v>4807979.7496980475</v>
      </c>
      <c r="W125" s="205"/>
      <c r="X125" s="154"/>
      <c r="Y125" s="156"/>
    </row>
    <row r="126" spans="1:43" s="143" customFormat="1" ht="28.5" customHeight="1" x14ac:dyDescent="0.2">
      <c r="A126" s="71">
        <v>115</v>
      </c>
      <c r="B126" s="54"/>
      <c r="C126" s="54"/>
      <c r="D126" s="60" t="s">
        <v>381</v>
      </c>
      <c r="E126" s="144"/>
      <c r="F126" s="63"/>
      <c r="G126" s="61"/>
      <c r="H126" s="61"/>
      <c r="I126" s="61"/>
      <c r="J126" s="61"/>
      <c r="K126" s="61"/>
      <c r="L126" s="61"/>
      <c r="M126" s="61"/>
      <c r="N126" s="63"/>
      <c r="O126" s="63"/>
      <c r="P126" s="63"/>
      <c r="Q126" s="63"/>
      <c r="R126" s="63"/>
      <c r="S126" s="63"/>
      <c r="T126" s="63"/>
      <c r="U126" s="63"/>
      <c r="V126" s="63"/>
      <c r="W126" s="153"/>
      <c r="X126" s="154"/>
      <c r="Y126" s="156"/>
      <c r="Z126" s="121"/>
      <c r="AA126" s="121"/>
      <c r="AB126" s="121"/>
      <c r="AC126" s="121"/>
      <c r="AD126" s="121"/>
      <c r="AE126" s="121"/>
      <c r="AF126" s="121"/>
      <c r="AG126" s="121"/>
      <c r="AH126" s="121"/>
      <c r="AI126" s="121"/>
      <c r="AJ126" s="121"/>
      <c r="AK126" s="121"/>
      <c r="AL126" s="121"/>
      <c r="AM126" s="121"/>
      <c r="AN126" s="121"/>
      <c r="AO126" s="121"/>
      <c r="AP126" s="121"/>
      <c r="AQ126" s="121"/>
    </row>
    <row r="127" spans="1:43" ht="34.5" customHeight="1" x14ac:dyDescent="0.2">
      <c r="A127" s="71">
        <v>116</v>
      </c>
      <c r="B127" s="54" t="s">
        <v>274</v>
      </c>
      <c r="C127" s="54">
        <v>82</v>
      </c>
      <c r="D127" s="82" t="s">
        <v>382</v>
      </c>
      <c r="E127" s="144" t="s">
        <v>276</v>
      </c>
      <c r="F127" s="61">
        <v>80000</v>
      </c>
      <c r="G127" s="61"/>
      <c r="H127" s="61"/>
      <c r="I127" s="61"/>
      <c r="J127" s="61"/>
      <c r="K127" s="61"/>
      <c r="L127" s="61"/>
      <c r="M127" s="61"/>
      <c r="N127" s="63">
        <f t="shared" ref="N127:U127" si="84">F127/1.09</f>
        <v>73394.495412844029</v>
      </c>
      <c r="O127" s="63">
        <f t="shared" si="84"/>
        <v>0</v>
      </c>
      <c r="P127" s="63">
        <f t="shared" si="84"/>
        <v>0</v>
      </c>
      <c r="Q127" s="63">
        <f t="shared" si="84"/>
        <v>0</v>
      </c>
      <c r="R127" s="63">
        <f t="shared" si="84"/>
        <v>0</v>
      </c>
      <c r="S127" s="63">
        <f t="shared" si="84"/>
        <v>0</v>
      </c>
      <c r="T127" s="63">
        <f t="shared" si="84"/>
        <v>0</v>
      </c>
      <c r="U127" s="63">
        <f t="shared" si="84"/>
        <v>0</v>
      </c>
      <c r="V127" s="63">
        <f t="shared" si="80"/>
        <v>73394.495412844029</v>
      </c>
      <c r="W127" s="281" t="s">
        <v>383</v>
      </c>
      <c r="X127" s="152" t="s">
        <v>164</v>
      </c>
      <c r="Y127" s="158" t="s">
        <v>404</v>
      </c>
    </row>
    <row r="128" spans="1:43" ht="36.75" customHeight="1" x14ac:dyDescent="0.2">
      <c r="A128" s="71">
        <v>117</v>
      </c>
      <c r="B128" s="54" t="s">
        <v>278</v>
      </c>
      <c r="C128" s="54">
        <v>83</v>
      </c>
      <c r="D128" s="82" t="s">
        <v>384</v>
      </c>
      <c r="E128" s="144" t="s">
        <v>385</v>
      </c>
      <c r="F128" s="61">
        <v>90000</v>
      </c>
      <c r="G128" s="61"/>
      <c r="H128" s="61"/>
      <c r="I128" s="61"/>
      <c r="J128" s="61"/>
      <c r="K128" s="61"/>
      <c r="L128" s="61"/>
      <c r="M128" s="61"/>
      <c r="N128" s="63">
        <f t="shared" ref="N128:U128" si="85">F128/1.19</f>
        <v>75630.252100840342</v>
      </c>
      <c r="O128" s="63">
        <f t="shared" si="85"/>
        <v>0</v>
      </c>
      <c r="P128" s="63">
        <f t="shared" si="85"/>
        <v>0</v>
      </c>
      <c r="Q128" s="63">
        <f t="shared" si="85"/>
        <v>0</v>
      </c>
      <c r="R128" s="63">
        <f t="shared" si="85"/>
        <v>0</v>
      </c>
      <c r="S128" s="63">
        <f t="shared" si="85"/>
        <v>0</v>
      </c>
      <c r="T128" s="63">
        <f t="shared" si="85"/>
        <v>0</v>
      </c>
      <c r="U128" s="63">
        <f t="shared" si="85"/>
        <v>0</v>
      </c>
      <c r="V128" s="63">
        <f t="shared" si="80"/>
        <v>75630.252100840342</v>
      </c>
      <c r="W128" s="282"/>
      <c r="X128" s="152" t="s">
        <v>164</v>
      </c>
      <c r="Y128" s="158" t="s">
        <v>404</v>
      </c>
    </row>
    <row r="129" spans="1:27" ht="27" customHeight="1" x14ac:dyDescent="0.2">
      <c r="A129" s="71">
        <v>118</v>
      </c>
      <c r="B129" s="87"/>
      <c r="C129" s="54"/>
      <c r="D129" s="82" t="s">
        <v>386</v>
      </c>
      <c r="E129" s="144"/>
      <c r="F129" s="61">
        <f>F127+F128</f>
        <v>170000</v>
      </c>
      <c r="G129" s="61"/>
      <c r="H129" s="61"/>
      <c r="I129" s="61"/>
      <c r="J129" s="61"/>
      <c r="K129" s="61"/>
      <c r="L129" s="61"/>
      <c r="M129" s="61"/>
      <c r="N129" s="63">
        <f t="shared" ref="N129:U129" si="86">SUM(N127:N128)</f>
        <v>149024.74751368439</v>
      </c>
      <c r="O129" s="63">
        <f t="shared" si="86"/>
        <v>0</v>
      </c>
      <c r="P129" s="63">
        <f t="shared" si="86"/>
        <v>0</v>
      </c>
      <c r="Q129" s="63">
        <f t="shared" si="86"/>
        <v>0</v>
      </c>
      <c r="R129" s="63">
        <f t="shared" si="86"/>
        <v>0</v>
      </c>
      <c r="S129" s="63">
        <f t="shared" si="86"/>
        <v>0</v>
      </c>
      <c r="T129" s="63">
        <f t="shared" si="86"/>
        <v>0</v>
      </c>
      <c r="U129" s="63">
        <f t="shared" si="86"/>
        <v>0</v>
      </c>
      <c r="V129" s="63">
        <f t="shared" si="80"/>
        <v>149024.74751368439</v>
      </c>
      <c r="W129" s="153"/>
      <c r="X129" s="206"/>
      <c r="Y129" s="147"/>
    </row>
    <row r="130" spans="1:27" ht="27" customHeight="1" x14ac:dyDescent="0.2">
      <c r="B130" s="207"/>
      <c r="D130" s="116"/>
      <c r="F130" s="62"/>
      <c r="G130" s="62"/>
      <c r="H130" s="62"/>
      <c r="I130" s="62"/>
      <c r="J130" s="62"/>
      <c r="K130" s="62"/>
      <c r="L130" s="62"/>
      <c r="M130" s="62"/>
      <c r="N130" s="208"/>
      <c r="O130" s="208"/>
      <c r="P130" s="208"/>
      <c r="Q130" s="208"/>
      <c r="R130" s="208"/>
      <c r="S130" s="208"/>
      <c r="T130" s="208"/>
      <c r="U130" s="208"/>
      <c r="V130" s="208"/>
      <c r="W130" s="209"/>
      <c r="X130" s="210"/>
      <c r="Y130" s="211"/>
    </row>
    <row r="131" spans="1:27" ht="19.5" customHeight="1" x14ac:dyDescent="0.25">
      <c r="B131" s="115"/>
      <c r="D131" s="116" t="s">
        <v>387</v>
      </c>
      <c r="E131" s="115"/>
      <c r="F131" s="115"/>
      <c r="G131" s="119"/>
      <c r="H131" s="119"/>
      <c r="I131" s="119"/>
      <c r="J131" s="119"/>
      <c r="K131" s="119"/>
      <c r="L131" s="119"/>
      <c r="M131" s="119"/>
      <c r="N131" s="116"/>
      <c r="O131" s="117" t="s">
        <v>112</v>
      </c>
      <c r="P131" s="116"/>
      <c r="Q131" s="212"/>
      <c r="R131" s="212"/>
      <c r="S131" s="253" t="s">
        <v>113</v>
      </c>
      <c r="T131" s="253"/>
      <c r="U131" s="120"/>
      <c r="V131" s="212"/>
      <c r="W131" s="254"/>
      <c r="X131" s="254"/>
      <c r="Y131" s="254"/>
    </row>
    <row r="132" spans="1:27" ht="15.75" customHeight="1" x14ac:dyDescent="0.2">
      <c r="A132" s="256" t="s">
        <v>388</v>
      </c>
      <c r="B132" s="256"/>
      <c r="C132" s="256"/>
      <c r="D132" s="256"/>
      <c r="E132" s="119"/>
      <c r="F132" s="119"/>
      <c r="G132" s="119"/>
      <c r="H132" s="119"/>
      <c r="I132" s="119"/>
      <c r="J132" s="119"/>
      <c r="K132" s="119"/>
      <c r="L132" s="119"/>
      <c r="M132" s="119"/>
      <c r="N132" s="119" t="s">
        <v>389</v>
      </c>
      <c r="O132" s="119"/>
      <c r="P132" s="119"/>
      <c r="Q132" s="119"/>
      <c r="R132" s="254" t="s">
        <v>390</v>
      </c>
      <c r="S132" s="254"/>
      <c r="T132" s="254"/>
      <c r="U132" s="254"/>
      <c r="V132" s="254"/>
      <c r="W132" s="254"/>
      <c r="X132" s="254"/>
      <c r="Y132" s="254"/>
      <c r="Z132" s="119"/>
      <c r="AA132" s="119"/>
    </row>
    <row r="133" spans="1:27" ht="15.75" customHeight="1" x14ac:dyDescent="0.25">
      <c r="B133" s="256" t="s">
        <v>391</v>
      </c>
      <c r="C133" s="256"/>
      <c r="D133" s="256"/>
      <c r="E133" s="115"/>
      <c r="F133" s="120"/>
      <c r="G133" s="119"/>
      <c r="H133" s="119"/>
      <c r="I133" s="119"/>
      <c r="J133" s="119"/>
      <c r="K133" s="119"/>
      <c r="L133" s="119"/>
      <c r="M133" s="119"/>
      <c r="N133" s="119"/>
      <c r="O133" s="115" t="s">
        <v>118</v>
      </c>
      <c r="P133" s="117"/>
      <c r="Q133" s="254"/>
      <c r="R133" s="254"/>
      <c r="S133" s="254" t="s">
        <v>392</v>
      </c>
      <c r="T133" s="254"/>
      <c r="W133" s="253"/>
      <c r="X133" s="253"/>
      <c r="Y133" s="253"/>
      <c r="Z133" s="253"/>
      <c r="AA133" s="253"/>
    </row>
    <row r="134" spans="1:27" ht="17.25" customHeight="1" x14ac:dyDescent="0.25">
      <c r="D134" s="116"/>
      <c r="E134" s="115"/>
      <c r="F134" s="213"/>
      <c r="O134" s="214"/>
      <c r="P134" s="214"/>
      <c r="Q134" s="214"/>
      <c r="R134" s="214"/>
      <c r="S134" s="214"/>
      <c r="T134" s="214"/>
      <c r="U134" s="214"/>
      <c r="V134" s="214"/>
      <c r="W134" s="214"/>
      <c r="X134" s="297"/>
      <c r="Y134" s="297"/>
      <c r="Z134" s="122"/>
    </row>
  </sheetData>
  <mergeCells count="59">
    <mergeCell ref="X134:Y134"/>
    <mergeCell ref="B133:D133"/>
    <mergeCell ref="Q133:R133"/>
    <mergeCell ref="S133:T133"/>
    <mergeCell ref="W133:Y133"/>
    <mergeCell ref="Z133:AA133"/>
    <mergeCell ref="W127:W128"/>
    <mergeCell ref="S131:T131"/>
    <mergeCell ref="W131:Y131"/>
    <mergeCell ref="A132:D132"/>
    <mergeCell ref="R132:V132"/>
    <mergeCell ref="W132:Y132"/>
    <mergeCell ref="X9:X10"/>
    <mergeCell ref="Y9:Y10"/>
    <mergeCell ref="X14:Y16"/>
    <mergeCell ref="X24:Y24"/>
    <mergeCell ref="X110:Y110"/>
    <mergeCell ref="S9:S10"/>
    <mergeCell ref="T9:T10"/>
    <mergeCell ref="U9:U10"/>
    <mergeCell ref="V9:V10"/>
    <mergeCell ref="W9:W10"/>
    <mergeCell ref="N9:N10"/>
    <mergeCell ref="O9:O10"/>
    <mergeCell ref="P9:P10"/>
    <mergeCell ref="Q9:Q10"/>
    <mergeCell ref="R9:R10"/>
    <mergeCell ref="T7:T8"/>
    <mergeCell ref="U7:U8"/>
    <mergeCell ref="V7:V8"/>
    <mergeCell ref="A9:A10"/>
    <mergeCell ref="B9:B10"/>
    <mergeCell ref="C9:C10"/>
    <mergeCell ref="D9:D10"/>
    <mergeCell ref="E9:E10"/>
    <mergeCell ref="F9:F10"/>
    <mergeCell ref="G9:G10"/>
    <mergeCell ref="H9:H10"/>
    <mergeCell ref="I9:I10"/>
    <mergeCell ref="J9:J10"/>
    <mergeCell ref="K9:K10"/>
    <mergeCell ref="L9:L10"/>
    <mergeCell ref="M9:M10"/>
    <mergeCell ref="E2:Q2"/>
    <mergeCell ref="X5:Y5"/>
    <mergeCell ref="A6:A8"/>
    <mergeCell ref="B6:B8"/>
    <mergeCell ref="C6:C8"/>
    <mergeCell ref="D6:D8"/>
    <mergeCell ref="E6:E8"/>
    <mergeCell ref="W6:W8"/>
    <mergeCell ref="X6:X8"/>
    <mergeCell ref="Y6:Y8"/>
    <mergeCell ref="N7:N8"/>
    <mergeCell ref="O7:O8"/>
    <mergeCell ref="P7:P8"/>
    <mergeCell ref="Q7:Q8"/>
    <mergeCell ref="R7:R8"/>
    <mergeCell ref="S7:S8"/>
  </mergeCells>
  <pageMargins left="0.39370099999999991" right="0.39370099999999991" top="0.59055100000000005" bottom="0.39370099999999991" header="0" footer="0"/>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2023-07-20T10:41:35Z</cp:lastPrinted>
  <dcterms:created xsi:type="dcterms:W3CDTF">2016-08-11T08:26:00Z</dcterms:created>
  <dcterms:modified xsi:type="dcterms:W3CDTF">2023-07-20T10:46:36Z</dcterms:modified>
  <cp:version>1048576</cp:version>
</cp:coreProperties>
</file>