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Sheet1!$A$1:$Z$83</definedName>
    <definedName name="_xlnm.Print_Area" localSheetId="1">Sheet2!$A$1:$AA$183</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 l="1"/>
  <c r="X79" i="2"/>
  <c r="F80" i="2" l="1"/>
  <c r="G80" i="2"/>
  <c r="F138" i="2" l="1"/>
  <c r="X137" i="2"/>
  <c r="P137" i="2"/>
  <c r="Q137" i="2"/>
  <c r="R137" i="2"/>
  <c r="S137" i="2"/>
  <c r="T137" i="2"/>
  <c r="U137" i="2"/>
  <c r="V137" i="2"/>
  <c r="W137" i="2"/>
  <c r="O137"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O154" i="2"/>
  <c r="P153" i="2"/>
  <c r="Q153" i="2"/>
  <c r="R153" i="2"/>
  <c r="S153" i="2"/>
  <c r="T153" i="2"/>
  <c r="U153" i="2"/>
  <c r="V153" i="2"/>
  <c r="W153" i="2"/>
  <c r="P152" i="2"/>
  <c r="Q152" i="2"/>
  <c r="R152" i="2"/>
  <c r="S152" i="2"/>
  <c r="T152" i="2"/>
  <c r="U152" i="2"/>
  <c r="V152" i="2"/>
  <c r="W152" i="2"/>
  <c r="O153" i="2"/>
  <c r="O152"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O139" i="2"/>
  <c r="P138" i="2"/>
  <c r="Q138" i="2"/>
  <c r="R138" i="2"/>
  <c r="S138" i="2"/>
  <c r="T138" i="2"/>
  <c r="U138" i="2"/>
  <c r="V138" i="2"/>
  <c r="W138" i="2"/>
  <c r="P136" i="2"/>
  <c r="Q136" i="2"/>
  <c r="R136" i="2"/>
  <c r="S136" i="2"/>
  <c r="T136" i="2"/>
  <c r="U136" i="2"/>
  <c r="V136" i="2"/>
  <c r="W136" i="2"/>
  <c r="O136" i="2"/>
  <c r="P135" i="2"/>
  <c r="Q135" i="2"/>
  <c r="R135" i="2"/>
  <c r="S135" i="2"/>
  <c r="T135" i="2"/>
  <c r="U135" i="2"/>
  <c r="V135" i="2"/>
  <c r="W135" i="2"/>
  <c r="O135" i="2"/>
  <c r="P134" i="2"/>
  <c r="Q134" i="2"/>
  <c r="R134" i="2"/>
  <c r="S134" i="2"/>
  <c r="T134" i="2"/>
  <c r="U134" i="2"/>
  <c r="V134" i="2"/>
  <c r="W134" i="2"/>
  <c r="O134" i="2"/>
  <c r="P128" i="2"/>
  <c r="Q128" i="2"/>
  <c r="S128" i="2"/>
  <c r="U128" i="2"/>
  <c r="V128" i="2"/>
  <c r="W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6" i="2"/>
  <c r="Q106" i="2"/>
  <c r="R106" i="2"/>
  <c r="S106" i="2"/>
  <c r="T106" i="2"/>
  <c r="U106" i="2"/>
  <c r="V106" i="2"/>
  <c r="W106" i="2"/>
  <c r="O106" i="2"/>
  <c r="P104" i="2"/>
  <c r="Q104" i="2"/>
  <c r="R104" i="2"/>
  <c r="S104" i="2"/>
  <c r="T104" i="2"/>
  <c r="U104" i="2"/>
  <c r="V104" i="2"/>
  <c r="W104" i="2"/>
  <c r="O104" i="2"/>
  <c r="P103" i="2"/>
  <c r="Q103" i="2"/>
  <c r="R103" i="2"/>
  <c r="S103" i="2"/>
  <c r="T103" i="2"/>
  <c r="U103" i="2"/>
  <c r="V103" i="2"/>
  <c r="W103" i="2"/>
  <c r="O103" i="2"/>
  <c r="P102" i="2"/>
  <c r="Q102" i="2"/>
  <c r="R102" i="2"/>
  <c r="S102" i="2"/>
  <c r="T102" i="2"/>
  <c r="U102" i="2"/>
  <c r="V102" i="2"/>
  <c r="W102" i="2"/>
  <c r="O102" i="2"/>
  <c r="P99" i="2"/>
  <c r="Q99" i="2"/>
  <c r="R99" i="2"/>
  <c r="S99" i="2"/>
  <c r="T99" i="2"/>
  <c r="U99" i="2"/>
  <c r="V99" i="2"/>
  <c r="W99" i="2"/>
  <c r="O99" i="2"/>
  <c r="P96" i="2"/>
  <c r="Q96" i="2"/>
  <c r="R96" i="2"/>
  <c r="S96" i="2"/>
  <c r="T96" i="2"/>
  <c r="U96" i="2"/>
  <c r="V96" i="2"/>
  <c r="W96" i="2"/>
  <c r="O96" i="2"/>
  <c r="P94" i="2"/>
  <c r="Q94" i="2"/>
  <c r="R94" i="2"/>
  <c r="S94" i="2"/>
  <c r="T94" i="2"/>
  <c r="U94" i="2"/>
  <c r="V94" i="2"/>
  <c r="W94" i="2"/>
  <c r="O94" i="2"/>
  <c r="O92" i="2"/>
  <c r="P90" i="2"/>
  <c r="Q90" i="2"/>
  <c r="R90" i="2"/>
  <c r="S90" i="2"/>
  <c r="T90" i="2"/>
  <c r="U90" i="2"/>
  <c r="V90" i="2"/>
  <c r="W90" i="2"/>
  <c r="O90" i="2"/>
  <c r="P89" i="2"/>
  <c r="Q89" i="2"/>
  <c r="S89" i="2"/>
  <c r="T89" i="2"/>
  <c r="U89" i="2"/>
  <c r="V89" i="2"/>
  <c r="W89" i="2"/>
  <c r="O89" i="2"/>
  <c r="P88" i="2"/>
  <c r="Q88" i="2"/>
  <c r="R88" i="2"/>
  <c r="S88" i="2"/>
  <c r="T88" i="2"/>
  <c r="U88" i="2"/>
  <c r="V88" i="2"/>
  <c r="W88" i="2"/>
  <c r="O88" i="2"/>
  <c r="P87" i="2"/>
  <c r="Q87" i="2"/>
  <c r="R87" i="2"/>
  <c r="S87" i="2"/>
  <c r="T87" i="2"/>
  <c r="U87" i="2"/>
  <c r="V87" i="2"/>
  <c r="W87" i="2"/>
  <c r="O87" i="2"/>
  <c r="P86" i="2"/>
  <c r="Q86" i="2"/>
  <c r="R86" i="2"/>
  <c r="S86" i="2"/>
  <c r="T86" i="2"/>
  <c r="U86" i="2"/>
  <c r="V86" i="2"/>
  <c r="W86" i="2"/>
  <c r="O86" i="2"/>
  <c r="W84" i="2"/>
  <c r="P84" i="2"/>
  <c r="Q84" i="2"/>
  <c r="R84" i="2"/>
  <c r="S84" i="2"/>
  <c r="T84" i="2"/>
  <c r="U84" i="2"/>
  <c r="V84" i="2"/>
  <c r="O84" i="2"/>
  <c r="P83" i="2"/>
  <c r="Q83" i="2"/>
  <c r="R83" i="2"/>
  <c r="S83" i="2"/>
  <c r="T83" i="2"/>
  <c r="U83" i="2"/>
  <c r="V83" i="2"/>
  <c r="W83" i="2"/>
  <c r="O83" i="2"/>
  <c r="P82" i="2"/>
  <c r="Q82" i="2"/>
  <c r="R82" i="2"/>
  <c r="S82" i="2"/>
  <c r="T82" i="2"/>
  <c r="U82" i="2"/>
  <c r="V82" i="2"/>
  <c r="W82" i="2"/>
  <c r="O82" i="2"/>
  <c r="P79" i="2"/>
  <c r="Q79" i="2"/>
  <c r="R79" i="2"/>
  <c r="S79" i="2"/>
  <c r="T79" i="2"/>
  <c r="U79" i="2"/>
  <c r="V79" i="2"/>
  <c r="W79" i="2"/>
  <c r="O79"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7" i="2" l="1"/>
  <c r="F150" i="2" l="1"/>
  <c r="F140" i="2"/>
  <c r="X140" i="2" s="1"/>
  <c r="X104" i="2" l="1"/>
  <c r="T39" i="1"/>
  <c r="G40" i="1"/>
  <c r="H40" i="1"/>
  <c r="I40" i="1"/>
  <c r="J40" i="1"/>
  <c r="K40" i="1"/>
  <c r="L40" i="1"/>
  <c r="F40" i="1"/>
  <c r="T44" i="1" l="1"/>
  <c r="T38" i="1" l="1"/>
  <c r="N51" i="1"/>
  <c r="O51" i="1"/>
  <c r="P51" i="1"/>
  <c r="Q51" i="1"/>
  <c r="R51" i="1"/>
  <c r="S51" i="1"/>
  <c r="F52" i="1"/>
  <c r="M51" i="1"/>
  <c r="T51" i="1" s="1"/>
  <c r="N91" i="2" l="1"/>
  <c r="I53" i="1"/>
  <c r="X149" i="2" l="1"/>
  <c r="M34" i="1" l="1"/>
  <c r="N37" i="1"/>
  <c r="O37" i="1"/>
  <c r="P37" i="1"/>
  <c r="Q37" i="1"/>
  <c r="R37" i="1"/>
  <c r="S37" i="1"/>
  <c r="M37" i="1"/>
  <c r="N36" i="1"/>
  <c r="O36" i="1"/>
  <c r="P36" i="1"/>
  <c r="Q36" i="1"/>
  <c r="R36" i="1"/>
  <c r="S36" i="1"/>
  <c r="M36" i="1"/>
  <c r="H95" i="2"/>
  <c r="M40" i="1" l="1"/>
  <c r="T37" i="1"/>
  <c r="T36" i="1"/>
  <c r="M32" i="1"/>
  <c r="O32" i="1"/>
  <c r="Q32" i="1"/>
  <c r="S32" i="1"/>
  <c r="T31" i="1"/>
  <c r="S48" i="1"/>
  <c r="S50" i="1"/>
  <c r="F32" i="1"/>
  <c r="F53" i="1" s="1"/>
  <c r="G30" i="1"/>
  <c r="G53" i="1" s="1"/>
  <c r="H30" i="1"/>
  <c r="H53" i="1" s="1"/>
  <c r="J30" i="1"/>
  <c r="J53" i="1" s="1"/>
  <c r="K30" i="1"/>
  <c r="K53" i="1" s="1"/>
  <c r="L30" i="1"/>
  <c r="L53" i="1" s="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N40" i="1" s="1"/>
  <c r="O34" i="1"/>
  <c r="O40" i="1" s="1"/>
  <c r="P34" i="1"/>
  <c r="P40" i="1" s="1"/>
  <c r="Q34" i="1"/>
  <c r="Q40" i="1" s="1"/>
  <c r="R34" i="1"/>
  <c r="R40" i="1" s="1"/>
  <c r="S34" i="1"/>
  <c r="S40" i="1" s="1"/>
  <c r="P32" i="1"/>
  <c r="R32" i="1"/>
  <c r="N32" i="1"/>
  <c r="O30" i="1"/>
  <c r="P30" i="1"/>
  <c r="Q30" i="1"/>
  <c r="R30" i="1"/>
  <c r="S30" i="1"/>
  <c r="N30" i="1"/>
  <c r="M29" i="1"/>
  <c r="M30" i="1" s="1"/>
  <c r="P85" i="2"/>
  <c r="O85" i="2"/>
  <c r="P39" i="2"/>
  <c r="Q39" i="2"/>
  <c r="R39" i="2"/>
  <c r="S39" i="2"/>
  <c r="T39" i="2"/>
  <c r="U39" i="2"/>
  <c r="V39" i="2"/>
  <c r="W39" i="2"/>
  <c r="O39" i="2"/>
  <c r="O138" i="2"/>
  <c r="O132" i="2"/>
  <c r="P132" i="2"/>
  <c r="Q132" i="2"/>
  <c r="R132" i="2"/>
  <c r="S132" i="2"/>
  <c r="T132" i="2"/>
  <c r="U132" i="2"/>
  <c r="V132" i="2"/>
  <c r="W132" i="2"/>
  <c r="O133" i="2"/>
  <c r="P133" i="2"/>
  <c r="Q133" i="2"/>
  <c r="R133" i="2"/>
  <c r="S133" i="2"/>
  <c r="T133" i="2"/>
  <c r="U133" i="2"/>
  <c r="V133" i="2"/>
  <c r="W133" i="2"/>
  <c r="P131" i="2"/>
  <c r="Q131" i="2"/>
  <c r="R131" i="2"/>
  <c r="S131" i="2"/>
  <c r="T131" i="2"/>
  <c r="U131" i="2"/>
  <c r="V131" i="2"/>
  <c r="W131" i="2"/>
  <c r="O131" i="2"/>
  <c r="P95" i="2"/>
  <c r="Q95" i="2"/>
  <c r="R95" i="2"/>
  <c r="S95" i="2"/>
  <c r="T95" i="2"/>
  <c r="V95" i="2"/>
  <c r="W95" i="2"/>
  <c r="P92" i="2"/>
  <c r="P93" i="2" s="1"/>
  <c r="Q92" i="2"/>
  <c r="Q93" i="2" s="1"/>
  <c r="R92" i="2"/>
  <c r="R93" i="2" s="1"/>
  <c r="S92" i="2"/>
  <c r="S93" i="2" s="1"/>
  <c r="T92" i="2"/>
  <c r="T93" i="2" s="1"/>
  <c r="U92" i="2"/>
  <c r="U93" i="2" s="1"/>
  <c r="V92" i="2"/>
  <c r="V93" i="2" s="1"/>
  <c r="W92" i="2"/>
  <c r="W93" i="2" s="1"/>
  <c r="O93" i="2"/>
  <c r="R85" i="2"/>
  <c r="S85" i="2"/>
  <c r="T85" i="2"/>
  <c r="U85" i="2"/>
  <c r="V85" i="2"/>
  <c r="W85" i="2"/>
  <c r="Q80" i="2"/>
  <c r="R80" i="2"/>
  <c r="S80" i="2"/>
  <c r="T80" i="2"/>
  <c r="U80" i="2"/>
  <c r="V80" i="2"/>
  <c r="W80" i="2"/>
  <c r="O80" i="2"/>
  <c r="M81" i="2"/>
  <c r="H80" i="2"/>
  <c r="F128" i="2"/>
  <c r="O128" i="2" s="1"/>
  <c r="H128" i="2"/>
  <c r="I128" i="2"/>
  <c r="R128" i="2" s="1"/>
  <c r="J128" i="2"/>
  <c r="K128" i="2"/>
  <c r="T128" i="2" s="1"/>
  <c r="H101" i="2"/>
  <c r="G95" i="2"/>
  <c r="U95" i="2"/>
  <c r="F93" i="2"/>
  <c r="F89" i="2"/>
  <c r="G89" i="2"/>
  <c r="H89" i="2"/>
  <c r="I89" i="2"/>
  <c r="R89" i="2" s="1"/>
  <c r="J89" i="2"/>
  <c r="K89" i="2"/>
  <c r="L89" i="2"/>
  <c r="N89" i="2"/>
  <c r="H85" i="2"/>
  <c r="N85" i="2"/>
  <c r="P158" i="2"/>
  <c r="Q158" i="2"/>
  <c r="R158" i="2"/>
  <c r="S158" i="2"/>
  <c r="T158" i="2"/>
  <c r="U158" i="2"/>
  <c r="V158" i="2"/>
  <c r="W158" i="2"/>
  <c r="P100" i="2"/>
  <c r="Q100" i="2"/>
  <c r="R100" i="2"/>
  <c r="S100" i="2"/>
  <c r="T100" i="2"/>
  <c r="U100" i="2"/>
  <c r="V100" i="2"/>
  <c r="W100" i="2"/>
  <c r="O100" i="2"/>
  <c r="F101" i="2"/>
  <c r="F158" i="2"/>
  <c r="T32" i="1" l="1"/>
  <c r="S52" i="1"/>
  <c r="Q52" i="1"/>
  <c r="O52" i="1"/>
  <c r="R52" i="1"/>
  <c r="P52" i="1"/>
  <c r="N52" i="1"/>
  <c r="M52" i="1"/>
  <c r="M53" i="1" s="1"/>
  <c r="T34" i="1"/>
  <c r="O150" i="2"/>
  <c r="V150" i="2"/>
  <c r="T150" i="2"/>
  <c r="R150" i="2"/>
  <c r="P150" i="2"/>
  <c r="X86" i="2"/>
  <c r="X136" i="2"/>
  <c r="W150" i="2"/>
  <c r="U150" i="2"/>
  <c r="S150" i="2"/>
  <c r="Q150" i="2"/>
  <c r="X84" i="2"/>
  <c r="X106" i="2"/>
  <c r="X131" i="2"/>
  <c r="X39" i="2"/>
  <c r="X89" i="2"/>
  <c r="T33" i="1"/>
  <c r="T49" i="1"/>
  <c r="T45" i="1"/>
  <c r="T47" i="1"/>
  <c r="T50" i="1"/>
  <c r="T48" i="1"/>
  <c r="T46" i="1"/>
  <c r="T42" i="1"/>
  <c r="T43" i="1"/>
  <c r="T41" i="1"/>
  <c r="X111" i="2"/>
  <c r="X109" i="2"/>
  <c r="X107" i="2"/>
  <c r="X115" i="2"/>
  <c r="X114" i="2"/>
  <c r="X113" i="2"/>
  <c r="X127" i="2"/>
  <c r="X126" i="2"/>
  <c r="X125" i="2"/>
  <c r="X124" i="2"/>
  <c r="X123" i="2"/>
  <c r="X122" i="2"/>
  <c r="X121" i="2"/>
  <c r="X120" i="2"/>
  <c r="X119" i="2"/>
  <c r="X118" i="2"/>
  <c r="X117" i="2"/>
  <c r="X116" i="2"/>
  <c r="X112" i="2"/>
  <c r="X110" i="2"/>
  <c r="X108" i="2"/>
  <c r="X133" i="2"/>
  <c r="X132" i="2"/>
  <c r="X135" i="2"/>
  <c r="X134" i="2"/>
  <c r="X138" i="2"/>
  <c r="T30" i="1"/>
  <c r="T29" i="1"/>
  <c r="P80" i="2"/>
  <c r="Q85" i="2"/>
  <c r="X85" i="2" s="1"/>
  <c r="X92" i="2"/>
  <c r="X93" i="2"/>
  <c r="X128" i="2"/>
  <c r="X94" i="2"/>
  <c r="X95" i="2" s="1"/>
  <c r="O95" i="2"/>
  <c r="X139" i="2"/>
  <c r="X152" i="2"/>
  <c r="X156" i="2"/>
  <c r="X154" i="2"/>
  <c r="X103" i="2"/>
  <c r="X148" i="2"/>
  <c r="X146" i="2"/>
  <c r="X144" i="2"/>
  <c r="X142" i="2"/>
  <c r="X147" i="2"/>
  <c r="X145" i="2"/>
  <c r="X143" i="2"/>
  <c r="X141" i="2"/>
  <c r="X157" i="2"/>
  <c r="X155" i="2"/>
  <c r="X153" i="2"/>
  <c r="O158" i="2"/>
  <c r="X158" i="2" s="1"/>
  <c r="O101" i="2"/>
  <c r="X102" i="2"/>
  <c r="W101" i="2"/>
  <c r="U101" i="2"/>
  <c r="S101" i="2"/>
  <c r="Q101" i="2"/>
  <c r="X100" i="2"/>
  <c r="V101" i="2"/>
  <c r="T101" i="2"/>
  <c r="R101" i="2"/>
  <c r="P101" i="2"/>
  <c r="X99" i="2"/>
  <c r="F97" i="2"/>
  <c r="G97" i="2"/>
  <c r="H97" i="2"/>
  <c r="I97" i="2"/>
  <c r="J97" i="2"/>
  <c r="K97" i="2"/>
  <c r="P97" i="2"/>
  <c r="Q97" i="2"/>
  <c r="R97" i="2"/>
  <c r="S97" i="2"/>
  <c r="T97" i="2"/>
  <c r="U97" i="2"/>
  <c r="V97" i="2"/>
  <c r="W97" i="2"/>
  <c r="O97" i="2"/>
  <c r="F83" i="2"/>
  <c r="G78" i="2"/>
  <c r="H78" i="2"/>
  <c r="I78" i="2"/>
  <c r="J78" i="2"/>
  <c r="K78" i="2"/>
  <c r="L78" i="2"/>
  <c r="F78" i="2"/>
  <c r="S53" i="1" l="1"/>
  <c r="O53" i="1"/>
  <c r="N53" i="1"/>
  <c r="R53" i="1"/>
  <c r="P53" i="1"/>
  <c r="T52" i="1"/>
  <c r="Q53" i="1"/>
  <c r="X83" i="2"/>
  <c r="T35" i="1"/>
  <c r="X101" i="2"/>
  <c r="X150" i="2"/>
  <c r="X82" i="2"/>
  <c r="X77" i="2"/>
  <c r="X97" i="2"/>
  <c r="X96"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1" i="2"/>
  <c r="Q91" i="2"/>
  <c r="R91" i="2"/>
  <c r="S91" i="2"/>
  <c r="T91" i="2"/>
  <c r="U91" i="2"/>
  <c r="V91" i="2"/>
  <c r="W91" i="2"/>
  <c r="F91" i="2"/>
  <c r="G91" i="2"/>
  <c r="H91" i="2"/>
  <c r="I91" i="2"/>
  <c r="J91" i="2"/>
  <c r="K91" i="2"/>
  <c r="L91" i="2"/>
  <c r="F46" i="2"/>
  <c r="G46" i="2"/>
  <c r="H46" i="2"/>
  <c r="I46" i="2"/>
  <c r="J46" i="2"/>
  <c r="K46" i="2"/>
  <c r="L46" i="2"/>
  <c r="O43" i="2"/>
  <c r="F52" i="2"/>
  <c r="O52" i="2" s="1"/>
  <c r="G52" i="2"/>
  <c r="P52" i="2" s="1"/>
  <c r="H52" i="2"/>
  <c r="Q52" i="2" s="1"/>
  <c r="I52" i="2"/>
  <c r="R52" i="2" s="1"/>
  <c r="J52" i="2"/>
  <c r="K52" i="2"/>
  <c r="L52" i="2"/>
  <c r="T40" i="1" l="1"/>
  <c r="T53" i="1"/>
  <c r="L81" i="2"/>
  <c r="J81" i="2"/>
  <c r="H81" i="2"/>
  <c r="F81" i="2"/>
  <c r="K81" i="2"/>
  <c r="I81" i="2"/>
  <c r="G81" i="2"/>
  <c r="W33" i="2"/>
  <c r="U33" i="2"/>
  <c r="S33" i="2"/>
  <c r="Q33" i="2"/>
  <c r="X34" i="2"/>
  <c r="X36" i="2"/>
  <c r="O41" i="2"/>
  <c r="V41" i="2"/>
  <c r="T41" i="2"/>
  <c r="R41" i="2"/>
  <c r="P41" i="2"/>
  <c r="X51" i="2"/>
  <c r="P46" i="2"/>
  <c r="X50" i="2"/>
  <c r="W37" i="2"/>
  <c r="U37" i="2"/>
  <c r="S37" i="2"/>
  <c r="Q37" i="2"/>
  <c r="X43" i="2"/>
  <c r="X44" i="2"/>
  <c r="V46" i="2"/>
  <c r="T46" i="2"/>
  <c r="R46" i="2"/>
  <c r="X49" i="2"/>
  <c r="X24" i="2"/>
  <c r="X26" i="2" s="1"/>
  <c r="V78" i="2"/>
  <c r="V81" i="2" s="1"/>
  <c r="T78" i="2"/>
  <c r="R78" i="2"/>
  <c r="P78" i="2"/>
  <c r="X56" i="2"/>
  <c r="X59" i="2"/>
  <c r="X61" i="2"/>
  <c r="X66" i="2"/>
  <c r="X48" i="2"/>
  <c r="X40" i="2"/>
  <c r="X53" i="2"/>
  <c r="O78" i="2"/>
  <c r="X55" i="2"/>
  <c r="O26" i="2"/>
  <c r="X29" i="2"/>
  <c r="X30" i="2" s="1"/>
  <c r="O33" i="2"/>
  <c r="V33" i="2"/>
  <c r="T33" i="2"/>
  <c r="R33" i="2"/>
  <c r="P33" i="2"/>
  <c r="X32" i="2"/>
  <c r="X35" i="2"/>
  <c r="V37" i="2"/>
  <c r="T37" i="2"/>
  <c r="R37" i="2"/>
  <c r="P37" i="2"/>
  <c r="W41" i="2"/>
  <c r="U41" i="2"/>
  <c r="S41" i="2"/>
  <c r="Q41" i="2"/>
  <c r="W78" i="2"/>
  <c r="W81" i="2" s="1"/>
  <c r="U78" i="2"/>
  <c r="S78" i="2"/>
  <c r="Q78" i="2"/>
  <c r="X54" i="2"/>
  <c r="X57" i="2"/>
  <c r="X58" i="2"/>
  <c r="X60" i="2"/>
  <c r="X75" i="2"/>
  <c r="X71" i="2"/>
  <c r="X67" i="2"/>
  <c r="X64" i="2"/>
  <c r="X62" i="2"/>
  <c r="X73" i="2"/>
  <c r="X69" i="2"/>
  <c r="X76" i="2"/>
  <c r="X74" i="2"/>
  <c r="X72" i="2"/>
  <c r="X70" i="2"/>
  <c r="X68" i="2"/>
  <c r="X65" i="2"/>
  <c r="X63" i="2"/>
  <c r="O46" i="2"/>
  <c r="U46" i="2"/>
  <c r="S46" i="2"/>
  <c r="Q46" i="2"/>
  <c r="X88" i="2"/>
  <c r="X87" i="2"/>
  <c r="O91" i="2"/>
  <c r="X91" i="2" s="1"/>
  <c r="X90" i="2"/>
  <c r="X27" i="2"/>
  <c r="X28" i="2" s="1"/>
  <c r="X31" i="2"/>
  <c r="O37" i="2"/>
  <c r="X38" i="2"/>
  <c r="X45" i="2"/>
  <c r="W46" i="2"/>
  <c r="X42" i="2"/>
  <c r="X52" i="2" l="1"/>
  <c r="V129" i="2"/>
  <c r="W129" i="2"/>
  <c r="P81" i="2"/>
  <c r="P159" i="2" s="1"/>
  <c r="T81" i="2"/>
  <c r="T129" i="2" s="1"/>
  <c r="V159" i="2"/>
  <c r="R81" i="2"/>
  <c r="R159" i="2" s="1"/>
  <c r="W159" i="2"/>
  <c r="T159" i="2"/>
  <c r="O81" i="2"/>
  <c r="O159" i="2" s="1"/>
  <c r="Q81" i="2"/>
  <c r="Q159" i="2" s="1"/>
  <c r="S81" i="2"/>
  <c r="S159" i="2" s="1"/>
  <c r="U81" i="2"/>
  <c r="U159" i="2" s="1"/>
  <c r="X78" i="2"/>
  <c r="X41" i="2"/>
  <c r="X46" i="2"/>
  <c r="X33" i="2"/>
  <c r="X37" i="2"/>
  <c r="U129" i="2" l="1"/>
  <c r="P129" i="2"/>
  <c r="S129" i="2"/>
  <c r="O129" i="2"/>
  <c r="Q129" i="2"/>
  <c r="R129" i="2"/>
  <c r="X159" i="2"/>
  <c r="X81" i="2"/>
  <c r="X129" i="2" s="1"/>
</calcChain>
</file>

<file path=xl/comments1.xml><?xml version="1.0" encoding="utf-8"?>
<comments xmlns="http://schemas.openxmlformats.org/spreadsheetml/2006/main">
  <authors>
    <author>tc={001D0020-008B-4AD4-8030-004F000E00C6}</author>
  </authors>
  <commentList>
    <comment ref="F159"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<sst xmlns="http://schemas.openxmlformats.org/spreadsheetml/2006/main" count="935" uniqueCount="438">
  <si>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</si>
  <si>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</si>
  <si>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</si>
  <si>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</si>
  <si>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</si>
  <si>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</si>
  <si>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</si>
  <si>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</si>
  <si>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</si>
  <si>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</si>
  <si>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</si>
  <si>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</si>
  <si>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</si>
  <si>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</si>
  <si>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</si>
  <si>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</si>
  <si>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</si>
  <si>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</si>
  <si>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</si>
  <si>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</si>
  <si>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</si>
  <si>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</si>
  <si>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</si>
  <si>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</si>
  <si>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</si>
  <si>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</si>
  <si>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</si>
  <si>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</si>
  <si>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</si>
  <si>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</si>
  <si>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</si>
  <si>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</si>
  <si>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</si>
  <si>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</si>
  <si>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</si>
  <si>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</si>
  <si>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</si>
  <si>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</si>
  <si>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</si>
  <si>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</si>
  <si>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</si>
  <si>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</si>
  <si>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</si>
  <si>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</si>
  <si>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</si>
  <si>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</si>
  <si>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</si>
  <si>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</si>
  <si>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</si>
  <si>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</si>
  <si>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</si>
  <si>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</si>
  <si>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</si>
  <si>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</si>
  <si>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</si>
  <si>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</si>
  <si>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</si>
  <si>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</si>
  <si>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</si>
  <si>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</si>
  <si>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</si>
  <si>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</si>
  <si>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</si>
  <si>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</si>
  <si>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</si>
  <si>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</si>
  <si>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</si>
  <si>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</si>
  <si>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</si>
  <si>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</si>
  <si>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</si>
  <si>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</si>
  <si>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</si>
  <si>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</si>
  <si>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</si>
  <si>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</si>
  <si>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</si>
  <si>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</si>
  <si>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</si>
  <si>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</si>
  <si>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</si>
  <si>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</si>
  <si>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</si>
  <si>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</si>
  <si>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</si>
  <si>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</si>
  <si>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</si>
  <si>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</si>
  <si>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</si>
  <si>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</si>
  <si>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</si>
  <si>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</si>
  <si>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</si>
  <si>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</si>
  <si>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</si>
  <si>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</si>
  <si>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</si>
  <si>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</si>
  <si>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</si>
  <si>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</si>
  <si>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</si>
  <si>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</si>
  <si>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</si>
  <si>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</si>
  <si>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</si>
  <si>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</si>
  <si>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</si>
  <si>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</si>
  <si>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</si>
  <si>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</si>
  <si>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</si>
  <si>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</si>
  <si>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</si>
  <si>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</si>
  <si>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</si>
  <si>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</si>
  <si>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</si>
  <si>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</si>
  <si>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</si>
  <si>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</si>
  <si>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</si>
  <si>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</si>
  <si>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</si>
  <si>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</si>
  <si>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</si>
  <si>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</si>
  <si>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</si>
  <si>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</si>
  <si>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</si>
  <si>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</si>
  <si>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</si>
  <si>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</si>
  <si>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</si>
  <si>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</si>
  <si>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</si>
  <si>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</si>
  <si>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</si>
  <si>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</si>
  <si>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</si>
  <si>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</si>
  <si>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</si>
  <si>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</si>
  <si>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</si>
  <si>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</si>
  <si>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</si>
  <si>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</si>
  <si>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</si>
  <si>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</si>
  <si>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</si>
  <si>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</si>
  <si>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</si>
  <si>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</si>
  <si>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</si>
  <si>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</si>
  <si>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</si>
  <si>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</si>
  <si>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</si>
  <si>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</si>
  <si>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</si>
  <si>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</si>
  <si>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</si>
  <si>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</si>
  <si>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</si>
  <si>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</si>
  <si>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</si>
  <si>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</si>
  <si>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</si>
  <si>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</si>
  <si>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</si>
  <si>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</si>
  <si>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</si>
  <si>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</si>
  <si>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</si>
  <si>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</si>
  <si>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</si>
  <si>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</si>
  <si>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</si>
  <si>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</si>
  <si>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</si>
  <si>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</si>
  <si>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</si>
  <si>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</si>
  <si>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</si>
  <si>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</si>
  <si>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</si>
  <si>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</si>
  <si>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</si>
  <si>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</si>
  <si>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</si>
  <si>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</si>
  <si>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</si>
  <si>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</si>
  <si>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</si>
  <si>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</si>
  <si>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</si>
  <si>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</si>
  <si>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</si>
  <si>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</si>
  <si>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</si>
  <si>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</si>
  <si>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</si>
  <si>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</si>
  <si>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</si>
  <si>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</si>
  <si>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</si>
  <si>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</si>
  <si>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</si>
  <si>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</si>
  <si>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</si>
  <si>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</si>
  <si>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</si>
  <si>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</si>
  <si>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</si>
  <si>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</si>
  <si>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</si>
  <si>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</si>
  <si>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</si>
  <si>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</si>
  <si>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</si>
  <si>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</si>
  <si>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</si>
  <si>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</si>
  <si>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</si>
  <si>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</si>
  <si>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</si>
  <si>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</si>
  <si>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</si>
  <si>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</si>
  <si>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</si>
  <si>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</si>
  <si>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</si>
  <si>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</si>
  <si>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</si>
  <si>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</si>
  <si>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</si>
  <si>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</si>
  <si>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</si>
  <si>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</si>
  <si>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</si>
  <si>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</si>
  <si>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</si>
  <si>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</si>
  <si>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</si>
  <si>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</si>
  <si>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</si>
  <si>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</si>
  <si>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</si>
  <si>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</si>
  <si>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</si>
  <si>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</si>
  <si>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</si>
  <si>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</si>
  <si>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</si>
  <si>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</si>
  <si>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</si>
  <si>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</si>
  <si>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</si>
  <si>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</si>
  <si>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</si>
  <si>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</si>
  <si>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</si>
  <si>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</si>
  <si>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</si>
  <si>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</si>
  <si>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</si>
  <si>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</si>
  <si>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</si>
  <si>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</si>
  <si>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</si>
  <si>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</si>
  <si>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</si>
  <si>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</si>
  <si>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</si>
  <si>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</si>
  <si>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</si>
  <si>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</si>
  <si>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</si>
  <si>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PROTECȚIA FAMILIEI ȘI    COPILULUI</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</si>
  <si>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</si>
  <si>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</si>
  <si>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</si>
  <si>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</si>
  <si>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</si>
  <si>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</si>
  <si>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</si>
  <si>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</si>
  <si>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</si>
  <si>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</si>
  <si>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</si>
  <si>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</si>
  <si>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</si>
  <si>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</si>
  <si>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</si>
  <si>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</si>
  <si>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</si>
  <si>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</si>
  <si>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</si>
  <si>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</si>
  <si>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</si>
  <si>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</si>
  <si>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</si>
  <si>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</si>
  <si>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</si>
  <si>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</si>
  <si>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</si>
  <si>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</si>
  <si>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</si>
  <si>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</si>
  <si>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</si>
  <si>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</si>
  <si>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</si>
  <si>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</si>
  <si>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</si>
  <si>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</si>
  <si>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</si>
  <si>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</si>
  <si>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</si>
  <si>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</si>
  <si>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</si>
  <si>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</si>
  <si>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</si>
  <si>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</si>
  <si>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</si>
  <si>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</si>
  <si>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</si>
  <si>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</si>
  <si>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</si>
  <si>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</si>
  <si>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</si>
  <si>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</si>
  <si>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</si>
  <si>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</si>
  <si>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</si>
  <si>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</si>
  <si>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</si>
  <si>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</si>
  <si>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</si>
  <si>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</si>
  <si>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</si>
  <si>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</si>
  <si>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</si>
  <si>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</si>
  <si>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</si>
  <si>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</si>
  <si>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</si>
  <si>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</si>
  <si>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</si>
  <si>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</si>
  <si>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</si>
  <si>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</si>
  <si>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</si>
  <si>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</si>
  <si>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</si>
  <si>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</si>
  <si>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</si>
  <si>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</si>
  <si>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</si>
  <si>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</si>
  <si>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</si>
  <si>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</si>
  <si>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</si>
  <si>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</si>
  <si>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</si>
  <si>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</si>
  <si>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</si>
  <si>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</si>
  <si>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</si>
  <si>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</si>
  <si>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</si>
  <si>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</si>
  <si>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</si>
  <si>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</si>
  <si>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</si>
  <si>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</si>
  <si>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</si>
  <si>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</si>
  <si>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</si>
  <si>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</si>
  <si>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</si>
  <si>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</si>
  <si>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</si>
  <si>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</si>
  <si>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</si>
  <si>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</si>
  <si>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</si>
  <si>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</si>
  <si>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</si>
  <si>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</si>
  <si>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</si>
  <si>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</si>
  <si>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</si>
  <si>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</si>
  <si>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</si>
  <si>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</si>
  <si>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</si>
  <si>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</si>
  <si>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</si>
  <si>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</si>
  <si>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</si>
  <si>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</si>
  <si>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</si>
  <si>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</si>
  <si>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</si>
  <si>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</si>
  <si>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</si>
  <si>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</si>
  <si>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</si>
  <si>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</si>
  <si>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</si>
  <si>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</si>
  <si>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</si>
  <si>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</si>
  <si>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</si>
  <si>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</si>
  <si>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</si>
  <si>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</si>
  <si>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</si>
  <si>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DIRECTOR GENERAL</t>
  </si>
  <si>
    <t xml:space="preserve">  APA, CANALIZARE  (TVA 11%)</t>
  </si>
  <si>
    <t>MEDICAMENTE  (TVA 11%)</t>
  </si>
  <si>
    <t xml:space="preserve">    Șef Serviciu Contabilitate, Financiar, Buget</t>
  </si>
  <si>
    <t>Documentații tehnice în vederea obținerii Avizului de Securitate la Incendiu pentru sediul din str. Gladiolelor nr.4</t>
  </si>
  <si>
    <t>71335000-5</t>
  </si>
  <si>
    <t xml:space="preserve">   DIRECTOR GENERAL</t>
  </si>
  <si>
    <t>PROGRAMUL ANUAL AL ACHIZIŢIILOR PUBLICE  PE ANUL 2025, ACTUALIZAT</t>
  </si>
  <si>
    <t>79212200-5</t>
  </si>
  <si>
    <t>5.1</t>
  </si>
  <si>
    <t>5.2</t>
  </si>
  <si>
    <t>5.3</t>
  </si>
  <si>
    <t>5.4</t>
  </si>
  <si>
    <t>8.1</t>
  </si>
  <si>
    <t>85.1</t>
  </si>
  <si>
    <t>94.1</t>
  </si>
  <si>
    <t>57.1</t>
  </si>
  <si>
    <t xml:space="preserve">     Șef Serviciu</t>
  </si>
  <si>
    <t xml:space="preserve">    Director General Adjunct</t>
  </si>
  <si>
    <t xml:space="preserve">  Director General Adjunct</t>
  </si>
  <si>
    <t>Nr.52/114272/(RI23)4144 din 13.11.2025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</si>
</sst>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b/>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15"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0" xfId="0" applyFont="1" applyAlignment="1">
      <alignment horizontal="center" vertical="center"/>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6"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16"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4"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17" fontId="15"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4" fillId="0" borderId="0" xfId="0" applyFont="1" applyAlignment="1"/>
    <xf numFmtId="0" fontId="6" fillId="0" borderId="7" xfId="0" applyFont="1" applyBorder="1" applyAlignment="1">
      <alignment horizontal="center" vertical="center"/>
    </xf>
    <xf numFmtId="0" fontId="22" fillId="0" borderId="0" xfId="0" applyFont="1" applyBorder="1" applyAlignment="1">
      <alignment horizontal="center" vertical="center"/>
    </xf>
    <xf numFmtId="0" fontId="26" fillId="0" borderId="0" xfId="0" applyFont="1"/>
    <xf numFmtId="0" fontId="6" fillId="0" borderId="7" xfId="0" applyFont="1" applyBorder="1" applyAlignment="1">
      <alignment horizontal="center" vertical="center"/>
    </xf>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5" fillId="0" borderId="5" xfId="0" applyNumberFormat="1" applyFont="1" applyBorder="1" applyAlignment="1">
      <alignment horizontal="center" vertical="center" wrapText="1"/>
    </xf>
    <xf numFmtId="0" fontId="6" fillId="0" borderId="0" xfId="0" applyFont="1" applyAlignment="1">
      <alignment horizontal="left"/>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22"/>
  <sheetViews>
    <sheetView tabSelected="1" zoomScale="84" workbookViewId="0">
      <selection activeCell="E15" sqref="E15"/>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87"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49"/>
      <c r="C2" s="249"/>
      <c r="D2" s="341"/>
      <c r="E2" s="341"/>
      <c r="F2" s="341"/>
      <c r="G2" s="341"/>
      <c r="H2" s="341"/>
      <c r="I2" s="341"/>
      <c r="J2" s="341"/>
      <c r="K2" s="341"/>
      <c r="L2" s="341"/>
      <c r="M2" s="341"/>
      <c r="N2" s="341"/>
      <c r="O2" s="341"/>
      <c r="P2" s="341"/>
      <c r="Q2" s="341"/>
      <c r="R2" s="341"/>
      <c r="S2" s="341"/>
      <c r="T2" s="341"/>
      <c r="U2" s="341"/>
    </row>
    <row r="3" spans="1:28" ht="14.25" customHeight="1" x14ac:dyDescent="0.2">
      <c r="B3" s="249"/>
      <c r="C3" s="249"/>
      <c r="D3" s="341"/>
      <c r="E3" s="341"/>
      <c r="F3" s="341"/>
      <c r="G3" s="341"/>
      <c r="H3" s="341"/>
      <c r="I3" s="341"/>
      <c r="J3" s="341"/>
      <c r="K3" s="341"/>
      <c r="L3" s="341"/>
      <c r="M3" s="341"/>
      <c r="N3" s="341"/>
      <c r="O3" s="341"/>
      <c r="P3" s="341"/>
      <c r="Q3" s="341"/>
      <c r="R3" s="341"/>
      <c r="S3" s="341"/>
      <c r="T3" s="341"/>
      <c r="U3" s="341"/>
    </row>
    <row r="4" spans="1:28" ht="17.25" customHeight="1" x14ac:dyDescent="0.2">
      <c r="A4" s="8"/>
      <c r="B4" s="249"/>
      <c r="C4" s="249"/>
      <c r="D4" s="341"/>
      <c r="E4" s="341"/>
      <c r="F4" s="341"/>
      <c r="G4" s="341"/>
      <c r="H4" s="341"/>
      <c r="I4" s="341"/>
      <c r="J4" s="341"/>
      <c r="K4" s="341"/>
      <c r="L4" s="341"/>
      <c r="M4" s="341"/>
      <c r="N4" s="341"/>
      <c r="O4" s="341"/>
      <c r="P4" s="341"/>
      <c r="Q4" s="341"/>
      <c r="R4" s="341"/>
      <c r="S4" s="341"/>
      <c r="T4" s="341"/>
      <c r="U4" s="341"/>
    </row>
    <row r="5" spans="1:28" ht="17.25" customHeight="1" x14ac:dyDescent="0.2">
      <c r="A5" s="8"/>
      <c r="B5" s="250"/>
      <c r="C5" s="250"/>
      <c r="D5" s="341"/>
      <c r="E5" s="341"/>
      <c r="F5" s="341"/>
      <c r="G5" s="341"/>
      <c r="H5" s="341"/>
      <c r="I5" s="341"/>
      <c r="J5" s="341"/>
      <c r="K5" s="341"/>
      <c r="L5" s="341"/>
      <c r="M5" s="341"/>
      <c r="N5" s="341"/>
      <c r="O5" s="341"/>
      <c r="P5" s="341"/>
      <c r="Q5" s="341"/>
      <c r="R5" s="341"/>
      <c r="S5" s="341"/>
      <c r="T5" s="341"/>
      <c r="U5" s="341"/>
    </row>
    <row r="6" spans="1:28" ht="17.25" customHeight="1" x14ac:dyDescent="0.2">
      <c r="A6" s="8"/>
      <c r="B6" s="246"/>
      <c r="C6" s="246"/>
      <c r="D6" s="341"/>
      <c r="E6" s="341"/>
      <c r="F6" s="341"/>
      <c r="G6" s="341"/>
      <c r="H6" s="341"/>
      <c r="I6" s="341"/>
      <c r="J6" s="341"/>
      <c r="K6" s="341"/>
      <c r="L6" s="341"/>
      <c r="M6" s="341"/>
      <c r="N6" s="341"/>
      <c r="O6" s="341"/>
      <c r="P6" s="341"/>
      <c r="Q6" s="341"/>
      <c r="R6" s="341"/>
      <c r="S6" s="341"/>
      <c r="T6" s="341"/>
      <c r="U6" s="341"/>
    </row>
    <row r="7" spans="1:28" ht="15" customHeight="1" x14ac:dyDescent="0.2">
      <c r="A7" s="9"/>
      <c r="C7" s="247"/>
      <c r="D7" s="341"/>
      <c r="E7" s="341"/>
      <c r="F7" s="341"/>
      <c r="G7" s="341"/>
      <c r="H7" s="341"/>
      <c r="I7" s="341"/>
      <c r="J7" s="341"/>
      <c r="K7" s="341"/>
      <c r="L7" s="341"/>
      <c r="M7" s="341"/>
      <c r="N7" s="341"/>
      <c r="O7" s="341"/>
      <c r="P7" s="341"/>
      <c r="Q7" s="341"/>
      <c r="R7" s="341"/>
      <c r="S7" s="341"/>
      <c r="T7" s="341"/>
      <c r="U7" s="341"/>
      <c r="V7" s="9"/>
      <c r="W7" s="11"/>
      <c r="X7" s="11"/>
      <c r="Y7" s="11"/>
      <c r="Z7" s="11"/>
      <c r="AA7" s="11"/>
      <c r="AB7" s="11"/>
    </row>
    <row r="8" spans="1:28" ht="15" customHeight="1" x14ac:dyDescent="0.2">
      <c r="A8" s="9"/>
      <c r="F8" s="311"/>
      <c r="T8" s="344"/>
      <c r="U8" s="344"/>
      <c r="V8" s="11"/>
      <c r="W8" s="344" t="s">
        <v>260</v>
      </c>
      <c r="X8" s="344"/>
      <c r="Y8" s="344"/>
      <c r="Z8" s="11"/>
      <c r="AA8" s="11"/>
      <c r="AB8" s="110"/>
    </row>
    <row r="9" spans="1:28" ht="18" customHeight="1" x14ac:dyDescent="0.2">
      <c r="A9" s="9"/>
      <c r="B9" s="345" t="s">
        <v>276</v>
      </c>
      <c r="C9" s="345"/>
      <c r="D9" s="345"/>
      <c r="E9" s="345"/>
      <c r="F9" s="345"/>
      <c r="G9" s="345"/>
      <c r="H9" s="345"/>
      <c r="I9" s="345"/>
      <c r="J9" s="345"/>
      <c r="K9" s="345"/>
      <c r="L9" s="345"/>
      <c r="M9" s="345"/>
      <c r="T9" s="11"/>
      <c r="U9" s="11"/>
      <c r="V9" s="11" t="s">
        <v>259</v>
      </c>
      <c r="W9" s="344" t="s">
        <v>423</v>
      </c>
      <c r="X9" s="344"/>
      <c r="Y9" s="344"/>
      <c r="Z9" s="344"/>
      <c r="AA9" s="11"/>
      <c r="AB9" s="110"/>
    </row>
    <row r="10" spans="1:28" ht="18.75" x14ac:dyDescent="0.25">
      <c r="A10" s="9"/>
      <c r="B10" s="410" t="s">
        <v>437</v>
      </c>
      <c r="C10" s="327"/>
      <c r="D10" s="327"/>
      <c r="E10" s="307"/>
      <c r="F10" s="4"/>
      <c r="G10" s="13"/>
      <c r="H10" s="13"/>
      <c r="I10" s="2"/>
      <c r="J10" s="2"/>
      <c r="K10" s="287"/>
      <c r="L10" s="2"/>
      <c r="M10" s="13"/>
      <c r="T10" s="11"/>
      <c r="U10" s="11"/>
      <c r="V10" s="344"/>
      <c r="W10" s="344"/>
      <c r="X10" s="344"/>
      <c r="Y10" s="344"/>
      <c r="Z10" s="344"/>
      <c r="AA10" s="344"/>
      <c r="AB10" s="110"/>
    </row>
    <row r="11" spans="1:28" ht="18.75" x14ac:dyDescent="0.2">
      <c r="A11" s="245"/>
      <c r="B11" s="245"/>
      <c r="C11" s="245"/>
      <c r="D11" s="10"/>
      <c r="E11" s="10"/>
      <c r="F11" s="4"/>
      <c r="G11" s="13"/>
      <c r="H11" s="13"/>
      <c r="I11" s="247"/>
      <c r="J11" s="247"/>
      <c r="K11" s="287"/>
      <c r="L11" s="247"/>
      <c r="M11" s="13"/>
      <c r="N11" s="247"/>
      <c r="O11" s="247"/>
      <c r="P11" s="247"/>
      <c r="Q11" s="247"/>
      <c r="S11" s="247"/>
      <c r="T11" s="248"/>
      <c r="U11" s="248"/>
      <c r="V11" s="245"/>
      <c r="W11" s="245"/>
      <c r="X11" s="245"/>
      <c r="Y11" s="245"/>
      <c r="Z11" s="245"/>
      <c r="AA11" s="245"/>
      <c r="AB11" s="110"/>
    </row>
    <row r="12" spans="1:28" ht="18.75" x14ac:dyDescent="0.2">
      <c r="A12" s="245"/>
      <c r="B12" s="245"/>
      <c r="C12" s="245"/>
      <c r="D12" s="10"/>
      <c r="E12" s="10"/>
      <c r="F12" s="4"/>
      <c r="G12" s="13"/>
      <c r="H12" s="13"/>
      <c r="I12" s="247"/>
      <c r="J12" s="247"/>
      <c r="K12" s="287"/>
      <c r="L12" s="247"/>
      <c r="M12" s="13"/>
      <c r="N12" s="247"/>
      <c r="O12" s="247"/>
      <c r="P12" s="247"/>
      <c r="Q12" s="247"/>
      <c r="S12" s="247"/>
      <c r="T12" s="248"/>
      <c r="U12" s="248"/>
      <c r="V12" s="245"/>
      <c r="W12" s="245"/>
      <c r="X12" s="245"/>
      <c r="Y12" s="245"/>
      <c r="Z12" s="245"/>
      <c r="AA12" s="245"/>
      <c r="AB12" s="110"/>
    </row>
    <row r="13" spans="1:28" ht="18.75" x14ac:dyDescent="0.2">
      <c r="A13" s="245"/>
      <c r="B13" s="245"/>
      <c r="C13" s="245"/>
      <c r="D13" s="10"/>
      <c r="E13" s="10"/>
      <c r="F13" s="4"/>
      <c r="G13" s="13"/>
      <c r="H13" s="13"/>
      <c r="I13" s="247"/>
      <c r="J13" s="247"/>
      <c r="K13" s="287"/>
      <c r="L13" s="247"/>
      <c r="M13" s="13"/>
      <c r="N13" s="247"/>
      <c r="O13" s="247"/>
      <c r="P13" s="247"/>
      <c r="Q13" s="247"/>
      <c r="S13" s="247"/>
      <c r="T13" s="248"/>
      <c r="U13" s="248"/>
      <c r="V13" s="245"/>
      <c r="W13" s="245"/>
      <c r="X13" s="245"/>
      <c r="Y13" s="245"/>
      <c r="Z13" s="245"/>
      <c r="AA13" s="245"/>
      <c r="AB13" s="110"/>
    </row>
    <row r="14" spans="1:28" ht="18.75" x14ac:dyDescent="0.2">
      <c r="A14" s="212"/>
      <c r="B14" s="212"/>
      <c r="C14" s="212"/>
      <c r="D14" s="10"/>
      <c r="E14" s="10"/>
      <c r="F14" s="4"/>
      <c r="G14" s="13"/>
      <c r="H14" s="13"/>
      <c r="I14" s="213"/>
      <c r="J14" s="213"/>
      <c r="K14" s="287"/>
      <c r="L14" s="213"/>
      <c r="M14" s="13"/>
      <c r="N14" s="213"/>
      <c r="O14" s="213"/>
      <c r="P14" s="213"/>
      <c r="Q14" s="213"/>
      <c r="S14" s="213"/>
      <c r="T14" s="11"/>
      <c r="U14" s="11"/>
      <c r="V14" s="212"/>
      <c r="W14" s="212"/>
      <c r="X14" s="212"/>
      <c r="Y14" s="212"/>
      <c r="Z14" s="212"/>
      <c r="AA14" s="212"/>
      <c r="AB14" s="110"/>
    </row>
    <row r="15" spans="1:28" ht="18.75" x14ac:dyDescent="0.2">
      <c r="A15" s="2"/>
      <c r="B15" s="2"/>
      <c r="D15" s="4"/>
      <c r="E15" s="14"/>
      <c r="F15" s="4"/>
      <c r="G15" s="13"/>
      <c r="H15" s="13"/>
      <c r="I15" s="2"/>
      <c r="J15" s="2"/>
      <c r="K15" s="287"/>
      <c r="L15" s="2"/>
      <c r="M15" s="13"/>
      <c r="T15" s="15"/>
      <c r="U15" s="15"/>
      <c r="V15" s="15"/>
      <c r="W15" s="11"/>
      <c r="X15" s="11"/>
      <c r="Y15" s="11"/>
      <c r="Z15" s="11"/>
      <c r="AA15" s="11"/>
      <c r="AB15" s="16"/>
    </row>
    <row r="16" spans="1:28" ht="20.25" x14ac:dyDescent="0.2">
      <c r="A16" s="2"/>
      <c r="B16" s="2"/>
      <c r="C16" s="346" t="s">
        <v>424</v>
      </c>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13"/>
    </row>
    <row r="17" spans="1:253" ht="18.600000000000001" customHeight="1" x14ac:dyDescent="0.2">
      <c r="A17" s="2"/>
      <c r="B17" s="2"/>
      <c r="D17" s="12"/>
      <c r="F17" s="6"/>
      <c r="G17" s="13"/>
      <c r="H17" s="13"/>
      <c r="I17" s="2"/>
      <c r="J17" s="2"/>
      <c r="K17" s="287"/>
      <c r="L17" s="2"/>
      <c r="M17" s="13"/>
      <c r="O17" s="346"/>
      <c r="P17" s="346"/>
      <c r="Q17" s="346"/>
      <c r="R17" s="346"/>
      <c r="S17" s="346"/>
      <c r="T17" s="13"/>
      <c r="U17" s="13"/>
      <c r="V17" s="13"/>
      <c r="W17" s="13"/>
      <c r="X17" s="13"/>
      <c r="Y17" s="13"/>
      <c r="Z17" s="13"/>
      <c r="AA17" s="13"/>
    </row>
    <row r="18" spans="1:253" ht="10.5" customHeight="1" x14ac:dyDescent="0.2">
      <c r="A18" s="2"/>
      <c r="B18" s="2"/>
      <c r="D18" s="2"/>
      <c r="F18" s="2"/>
      <c r="G18" s="2"/>
      <c r="H18" s="2"/>
      <c r="I18" s="2"/>
      <c r="J18" s="2"/>
      <c r="K18" s="287"/>
      <c r="L18" s="2"/>
      <c r="M18" s="2"/>
      <c r="T18" s="13"/>
      <c r="U18" s="13"/>
      <c r="V18" s="13"/>
      <c r="W18" s="13"/>
      <c r="X18" s="13"/>
      <c r="Y18" s="13"/>
      <c r="Z18" s="13"/>
      <c r="AA18" s="13"/>
    </row>
    <row r="19" spans="1:253" ht="10.5" customHeight="1" x14ac:dyDescent="0.2">
      <c r="A19" s="213"/>
      <c r="B19" s="213"/>
      <c r="C19" s="213"/>
      <c r="D19" s="213"/>
      <c r="F19" s="213"/>
      <c r="G19" s="213"/>
      <c r="H19" s="213"/>
      <c r="I19" s="213"/>
      <c r="J19" s="213"/>
      <c r="K19" s="287"/>
      <c r="L19" s="213"/>
      <c r="M19" s="213"/>
      <c r="N19" s="213"/>
      <c r="O19" s="213"/>
      <c r="P19" s="213"/>
      <c r="Q19" s="213"/>
      <c r="S19" s="213"/>
      <c r="T19" s="13"/>
      <c r="U19" s="13"/>
      <c r="V19" s="13"/>
      <c r="W19" s="13"/>
      <c r="X19" s="13"/>
      <c r="Y19" s="13"/>
      <c r="Z19" s="13"/>
      <c r="AA19" s="13"/>
    </row>
    <row r="20" spans="1:253" ht="10.5" customHeight="1" x14ac:dyDescent="0.2">
      <c r="A20" s="213"/>
      <c r="B20" s="213"/>
      <c r="C20" s="213"/>
      <c r="D20" s="213"/>
      <c r="F20" s="213"/>
      <c r="G20" s="213"/>
      <c r="H20" s="213"/>
      <c r="I20" s="213"/>
      <c r="J20" s="213"/>
      <c r="K20" s="287"/>
      <c r="L20" s="213"/>
      <c r="M20" s="213"/>
      <c r="N20" s="213"/>
      <c r="O20" s="213"/>
      <c r="P20" s="213"/>
      <c r="Q20" s="213"/>
      <c r="S20" s="213"/>
      <c r="T20" s="13"/>
      <c r="U20" s="13"/>
      <c r="V20" s="13"/>
      <c r="W20" s="13"/>
      <c r="X20" s="13"/>
      <c r="Y20" s="13"/>
      <c r="Z20" s="13"/>
      <c r="AA20" s="13"/>
    </row>
    <row r="21" spans="1:253" ht="15" customHeight="1" x14ac:dyDescent="0.2">
      <c r="A21" s="2"/>
      <c r="B21" s="2"/>
      <c r="D21" s="2"/>
      <c r="F21" s="2"/>
      <c r="G21" s="2"/>
      <c r="H21" s="2"/>
      <c r="I21" s="2"/>
      <c r="J21" s="2"/>
      <c r="K21" s="287"/>
      <c r="L21" s="2"/>
      <c r="M21" s="2"/>
      <c r="O21" s="6"/>
      <c r="T21" s="13"/>
      <c r="U21" s="13"/>
      <c r="V21" s="13"/>
      <c r="W21" s="13"/>
      <c r="X21" s="13"/>
      <c r="Y21" s="13"/>
      <c r="Z21" s="13"/>
      <c r="AA21" s="13"/>
    </row>
    <row r="22" spans="1:253" ht="17.25" customHeight="1" x14ac:dyDescent="0.2">
      <c r="A22" s="2"/>
      <c r="B22" s="179"/>
      <c r="C22" s="181"/>
      <c r="D22" s="17"/>
      <c r="F22" s="6"/>
      <c r="G22" s="13"/>
      <c r="H22" s="13"/>
      <c r="I22" s="2"/>
      <c r="J22" s="2"/>
      <c r="K22" s="287"/>
      <c r="L22" s="2"/>
      <c r="M22" s="13"/>
      <c r="T22" s="13"/>
      <c r="U22" s="13"/>
      <c r="V22" s="13"/>
      <c r="W22" s="13"/>
      <c r="X22" s="13"/>
      <c r="Y22" s="13"/>
      <c r="Z22" s="13"/>
      <c r="AA22" s="13"/>
    </row>
    <row r="23" spans="1:253" ht="12.75" customHeight="1" x14ac:dyDescent="0.2">
      <c r="A23" s="2"/>
      <c r="B23" s="18"/>
      <c r="C23" s="18"/>
      <c r="D23" s="18"/>
      <c r="F23" s="6"/>
      <c r="G23" s="13"/>
      <c r="H23" s="13"/>
      <c r="I23" s="2"/>
      <c r="J23" s="2"/>
      <c r="K23" s="287"/>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87"/>
      <c r="L24" s="2"/>
      <c r="M24" s="13"/>
      <c r="T24" s="13"/>
      <c r="U24" s="13"/>
      <c r="V24" s="13"/>
      <c r="W24" s="13"/>
      <c r="X24" s="13"/>
      <c r="Y24" s="13"/>
      <c r="Z24" s="13"/>
      <c r="AA24" s="13"/>
    </row>
    <row r="25" spans="1:253" ht="33" customHeight="1" thickBot="1" x14ac:dyDescent="0.25">
      <c r="A25" s="2"/>
      <c r="B25" s="2"/>
      <c r="D25" s="12"/>
      <c r="E25" s="19" t="s">
        <v>0</v>
      </c>
      <c r="F25" s="20" t="s">
        <v>1</v>
      </c>
      <c r="G25" s="115" t="s">
        <v>6</v>
      </c>
      <c r="H25" s="21">
        <v>68.040000000000006</v>
      </c>
      <c r="I25" s="22" t="s">
        <v>3</v>
      </c>
      <c r="J25" s="22" t="s">
        <v>4</v>
      </c>
      <c r="K25" s="22" t="s">
        <v>63</v>
      </c>
      <c r="L25" s="22" t="s">
        <v>395</v>
      </c>
      <c r="M25" s="21" t="s">
        <v>5</v>
      </c>
      <c r="N25" s="115" t="s">
        <v>6</v>
      </c>
      <c r="O25" s="19" t="s">
        <v>7</v>
      </c>
      <c r="P25" s="23" t="s">
        <v>3</v>
      </c>
      <c r="Q25" s="22" t="s">
        <v>4</v>
      </c>
      <c r="R25" s="22" t="s">
        <v>63</v>
      </c>
      <c r="S25" s="22" t="s">
        <v>395</v>
      </c>
      <c r="T25" s="24"/>
      <c r="U25" s="25"/>
      <c r="V25" s="25"/>
      <c r="W25" s="347"/>
      <c r="X25" s="347"/>
      <c r="Y25" s="13"/>
      <c r="Z25" s="13"/>
      <c r="AA25" s="13"/>
      <c r="AC25" s="3"/>
      <c r="AD25" s="3"/>
    </row>
    <row r="26" spans="1:253" s="1" customFormat="1" ht="108" customHeight="1" thickBot="1" x14ac:dyDescent="0.25">
      <c r="A26" s="348" t="s">
        <v>8</v>
      </c>
      <c r="B26" s="350" t="s">
        <v>9</v>
      </c>
      <c r="C26" s="342" t="s">
        <v>10</v>
      </c>
      <c r="D26" s="342" t="s">
        <v>11</v>
      </c>
      <c r="E26" s="27" t="s">
        <v>12</v>
      </c>
      <c r="F26" s="28" t="s">
        <v>270</v>
      </c>
      <c r="G26" s="321" t="s">
        <v>400</v>
      </c>
      <c r="H26" s="30" t="s">
        <v>13</v>
      </c>
      <c r="I26" s="30" t="s">
        <v>14</v>
      </c>
      <c r="J26" s="29" t="s">
        <v>15</v>
      </c>
      <c r="K26" s="29" t="s">
        <v>281</v>
      </c>
      <c r="L26" s="29" t="s">
        <v>16</v>
      </c>
      <c r="M26" s="31" t="s">
        <v>272</v>
      </c>
      <c r="N26" s="321" t="s">
        <v>400</v>
      </c>
      <c r="O26" s="31" t="s">
        <v>401</v>
      </c>
      <c r="P26" s="31" t="s">
        <v>18</v>
      </c>
      <c r="Q26" s="32" t="s">
        <v>402</v>
      </c>
      <c r="R26" s="32" t="s">
        <v>281</v>
      </c>
      <c r="S26" s="29" t="s">
        <v>403</v>
      </c>
      <c r="T26" s="33" t="s">
        <v>19</v>
      </c>
      <c r="U26" s="363" t="s">
        <v>20</v>
      </c>
      <c r="V26" s="355" t="s">
        <v>21</v>
      </c>
      <c r="W26" s="356" t="s">
        <v>22</v>
      </c>
      <c r="X26" s="358" t="s">
        <v>23</v>
      </c>
      <c r="Y26" s="360" t="s">
        <v>24</v>
      </c>
      <c r="Z26" s="360" t="s">
        <v>25</v>
      </c>
      <c r="AA26" s="2"/>
    </row>
    <row r="27" spans="1:253" s="1" customFormat="1" ht="113.25" customHeight="1" thickBot="1" x14ac:dyDescent="0.25">
      <c r="A27" s="349"/>
      <c r="B27" s="351"/>
      <c r="C27" s="343"/>
      <c r="D27" s="343"/>
      <c r="E27" s="324"/>
      <c r="F27" s="43" t="s">
        <v>26</v>
      </c>
      <c r="G27" s="35" t="s">
        <v>26</v>
      </c>
      <c r="H27" s="35" t="s">
        <v>26</v>
      </c>
      <c r="I27" s="35" t="s">
        <v>26</v>
      </c>
      <c r="J27" s="36" t="s">
        <v>26</v>
      </c>
      <c r="K27" s="36" t="s">
        <v>26</v>
      </c>
      <c r="L27" s="36" t="s">
        <v>26</v>
      </c>
      <c r="M27" s="26" t="s">
        <v>27</v>
      </c>
      <c r="N27" s="26" t="s">
        <v>27</v>
      </c>
      <c r="O27" s="26" t="s">
        <v>27</v>
      </c>
      <c r="P27" s="26" t="s">
        <v>27</v>
      </c>
      <c r="Q27" s="26" t="s">
        <v>27</v>
      </c>
      <c r="R27" s="288" t="s">
        <v>27</v>
      </c>
      <c r="S27" s="26" t="s">
        <v>27</v>
      </c>
      <c r="T27" s="37" t="s">
        <v>27</v>
      </c>
      <c r="U27" s="364"/>
      <c r="V27" s="355"/>
      <c r="W27" s="357"/>
      <c r="X27" s="359"/>
      <c r="Y27" s="361"/>
      <c r="Z27" s="362"/>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387</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969000</v>
      </c>
      <c r="I29" s="50"/>
      <c r="J29" s="51">
        <v>92000</v>
      </c>
      <c r="K29" s="50">
        <v>19000</v>
      </c>
      <c r="L29" s="50">
        <v>8000</v>
      </c>
      <c r="M29" s="52">
        <f>F29/1.09</f>
        <v>0</v>
      </c>
      <c r="N29" s="52">
        <f>G29/1.11</f>
        <v>40540.54054054054</v>
      </c>
      <c r="O29" s="52">
        <f t="shared" ref="O29:S29" si="0">H29/1.11</f>
        <v>872972.9729729729</v>
      </c>
      <c r="P29" s="52">
        <f t="shared" si="0"/>
        <v>0</v>
      </c>
      <c r="Q29" s="52">
        <f t="shared" si="0"/>
        <v>82882.88288288287</v>
      </c>
      <c r="R29" s="52">
        <f t="shared" si="0"/>
        <v>17117.117117117115</v>
      </c>
      <c r="S29" s="52">
        <f t="shared" si="0"/>
        <v>7207.2072072072069</v>
      </c>
      <c r="T29" s="53">
        <f>SUM(N29:S29)</f>
        <v>1020720.7207207207</v>
      </c>
      <c r="U29" s="54" t="s">
        <v>35</v>
      </c>
      <c r="V29" s="55" t="s">
        <v>43</v>
      </c>
      <c r="W29" s="56" t="s">
        <v>367</v>
      </c>
      <c r="X29" s="57" t="s">
        <v>287</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969000</v>
      </c>
      <c r="I30" s="63"/>
      <c r="J30" s="63">
        <f t="shared" ref="J30:S30" si="1">SUM(J29)</f>
        <v>92000</v>
      </c>
      <c r="K30" s="63">
        <f t="shared" si="1"/>
        <v>19000</v>
      </c>
      <c r="L30" s="63">
        <f t="shared" si="1"/>
        <v>8000</v>
      </c>
      <c r="M30" s="64">
        <f t="shared" si="1"/>
        <v>0</v>
      </c>
      <c r="N30" s="64">
        <f t="shared" si="1"/>
        <v>40540.54054054054</v>
      </c>
      <c r="O30" s="64">
        <f t="shared" si="1"/>
        <v>872972.9729729729</v>
      </c>
      <c r="P30" s="64">
        <f t="shared" si="1"/>
        <v>0</v>
      </c>
      <c r="Q30" s="64">
        <f t="shared" si="1"/>
        <v>82882.88288288287</v>
      </c>
      <c r="R30" s="64">
        <f t="shared" si="1"/>
        <v>17117.117117117115</v>
      </c>
      <c r="S30" s="64">
        <f t="shared" si="1"/>
        <v>7207.2072072072069</v>
      </c>
      <c r="T30" s="64">
        <f>SUM(N30:S30)</f>
        <v>1020720.7207207207</v>
      </c>
      <c r="U30" s="65"/>
      <c r="V30" s="65"/>
      <c r="W30" s="66"/>
      <c r="X30" s="67"/>
      <c r="Y30" s="68"/>
      <c r="Z30" s="68"/>
      <c r="AA30" s="69"/>
    </row>
    <row r="31" spans="1:253" s="207" customFormat="1" ht="109.5" customHeight="1" thickBot="1" x14ac:dyDescent="0.25">
      <c r="A31" s="43">
        <v>3</v>
      </c>
      <c r="B31" s="201" t="s">
        <v>39</v>
      </c>
      <c r="C31" s="41">
        <v>2</v>
      </c>
      <c r="D31" s="70" t="s">
        <v>40</v>
      </c>
      <c r="E31" s="41" t="s">
        <v>41</v>
      </c>
      <c r="F31" s="89">
        <v>560000</v>
      </c>
      <c r="G31" s="72"/>
      <c r="H31" s="71"/>
      <c r="I31" s="72"/>
      <c r="J31" s="72"/>
      <c r="K31" s="206"/>
      <c r="L31" s="206">
        <v>0</v>
      </c>
      <c r="M31" s="196">
        <f>F31/1.21</f>
        <v>462809.91735537193</v>
      </c>
      <c r="N31" s="196">
        <f t="shared" ref="N31:S31" si="2">G31/1.21</f>
        <v>0</v>
      </c>
      <c r="O31" s="196">
        <f t="shared" si="2"/>
        <v>0</v>
      </c>
      <c r="P31" s="196">
        <f t="shared" si="2"/>
        <v>0</v>
      </c>
      <c r="Q31" s="196">
        <f t="shared" si="2"/>
        <v>0</v>
      </c>
      <c r="R31" s="196">
        <f t="shared" si="2"/>
        <v>0</v>
      </c>
      <c r="S31" s="196">
        <f t="shared" si="2"/>
        <v>0</v>
      </c>
      <c r="T31" s="53">
        <f t="shared" ref="T31:T53" si="3">SUM(M31:S31)</f>
        <v>462809.91735537193</v>
      </c>
      <c r="U31" s="55" t="s">
        <v>42</v>
      </c>
      <c r="V31" s="55" t="s">
        <v>43</v>
      </c>
      <c r="W31" s="74" t="s">
        <v>297</v>
      </c>
      <c r="X31" s="198" t="s">
        <v>384</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360</v>
      </c>
      <c r="E33" s="39" t="s">
        <v>48</v>
      </c>
      <c r="F33" s="63"/>
      <c r="G33" s="50"/>
      <c r="H33" s="71"/>
      <c r="I33" s="72">
        <v>41000</v>
      </c>
      <c r="J33" s="72"/>
      <c r="K33" s="206">
        <v>6000</v>
      </c>
      <c r="L33" s="73"/>
      <c r="M33" s="52">
        <f>F33/1.11</f>
        <v>0</v>
      </c>
      <c r="N33" s="52">
        <f t="shared" ref="N33:S33" si="5">G33/1.11</f>
        <v>0</v>
      </c>
      <c r="O33" s="52">
        <f t="shared" si="5"/>
        <v>0</v>
      </c>
      <c r="P33" s="52">
        <f t="shared" si="5"/>
        <v>36936.936936936931</v>
      </c>
      <c r="Q33" s="52">
        <f t="shared" si="5"/>
        <v>0</v>
      </c>
      <c r="R33" s="52">
        <f t="shared" si="5"/>
        <v>5405.405405405405</v>
      </c>
      <c r="S33" s="52">
        <f t="shared" si="5"/>
        <v>0</v>
      </c>
      <c r="T33" s="53">
        <f t="shared" si="3"/>
        <v>42342.342342342337</v>
      </c>
      <c r="U33" s="55" t="s">
        <v>42</v>
      </c>
      <c r="V33" s="55" t="s">
        <v>46</v>
      </c>
      <c r="W33" s="79" t="s">
        <v>291</v>
      </c>
      <c r="X33" s="57" t="s">
        <v>291</v>
      </c>
      <c r="Y33" s="75" t="s">
        <v>47</v>
      </c>
      <c r="Z33" s="76" t="s">
        <v>37</v>
      </c>
      <c r="AA33" s="13"/>
    </row>
    <row r="34" spans="1:30" ht="66.75" customHeight="1" thickBot="1" x14ac:dyDescent="0.25">
      <c r="A34" s="43">
        <v>6</v>
      </c>
      <c r="B34" s="205" t="s">
        <v>45</v>
      </c>
      <c r="C34" s="204">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3"/>
      <c r="X34" s="57"/>
      <c r="Y34" s="75"/>
      <c r="Z34" s="45"/>
      <c r="AA34" s="13"/>
    </row>
    <row r="35" spans="1:30" ht="96" customHeight="1" thickBot="1" x14ac:dyDescent="0.25">
      <c r="A35" s="43">
        <v>7</v>
      </c>
      <c r="B35" s="80" t="s">
        <v>45</v>
      </c>
      <c r="C35" s="43">
        <v>5</v>
      </c>
      <c r="D35" s="61" t="s">
        <v>49</v>
      </c>
      <c r="E35" s="39" t="s">
        <v>50</v>
      </c>
      <c r="F35" s="81">
        <v>295000</v>
      </c>
      <c r="G35" s="50">
        <v>0</v>
      </c>
      <c r="H35" s="323">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291</v>
      </c>
      <c r="X35" s="57" t="s">
        <v>367</v>
      </c>
      <c r="Y35" s="82" t="s">
        <v>47</v>
      </c>
      <c r="Z35" s="76" t="s">
        <v>37</v>
      </c>
      <c r="AA35" s="13"/>
      <c r="AD35" s="3"/>
    </row>
    <row r="36" spans="1:30" ht="75.75" customHeight="1" thickBot="1" x14ac:dyDescent="0.25">
      <c r="A36" s="43">
        <v>8</v>
      </c>
      <c r="B36" s="306" t="s">
        <v>45</v>
      </c>
      <c r="C36" s="65" t="s">
        <v>426</v>
      </c>
      <c r="D36" s="61" t="s">
        <v>382</v>
      </c>
      <c r="E36" s="300" t="s">
        <v>383</v>
      </c>
      <c r="F36" s="81"/>
      <c r="G36" s="81"/>
      <c r="H36" s="323">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5"/>
      <c r="X36" s="162"/>
      <c r="Y36" s="82"/>
      <c r="Z36" s="76"/>
      <c r="AA36" s="13"/>
      <c r="AD36" s="3"/>
    </row>
    <row r="37" spans="1:30" ht="71.25" customHeight="1" thickBot="1" x14ac:dyDescent="0.25">
      <c r="A37" s="43">
        <v>9</v>
      </c>
      <c r="B37" s="306" t="s">
        <v>45</v>
      </c>
      <c r="C37" s="65" t="s">
        <v>427</v>
      </c>
      <c r="D37" s="61" t="s">
        <v>386</v>
      </c>
      <c r="E37" s="276" t="s">
        <v>385</v>
      </c>
      <c r="F37" s="81"/>
      <c r="G37" s="81"/>
      <c r="H37" s="323"/>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5"/>
      <c r="X37" s="162"/>
      <c r="Y37" s="82"/>
      <c r="Z37" s="76"/>
      <c r="AA37" s="13"/>
      <c r="AD37" s="3"/>
    </row>
    <row r="38" spans="1:30" ht="96" customHeight="1" thickBot="1" x14ac:dyDescent="0.25">
      <c r="A38" s="43">
        <v>10</v>
      </c>
      <c r="B38" s="314" t="s">
        <v>45</v>
      </c>
      <c r="C38" s="65" t="s">
        <v>428</v>
      </c>
      <c r="D38" s="61" t="s">
        <v>390</v>
      </c>
      <c r="E38" s="276" t="s">
        <v>392</v>
      </c>
      <c r="F38" s="81"/>
      <c r="G38" s="81"/>
      <c r="H38" s="323">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368</v>
      </c>
      <c r="X38" s="57" t="s">
        <v>368</v>
      </c>
      <c r="Y38" s="82" t="s">
        <v>47</v>
      </c>
      <c r="Z38" s="76" t="s">
        <v>37</v>
      </c>
      <c r="AA38" s="13"/>
      <c r="AD38" s="3"/>
    </row>
    <row r="39" spans="1:30" ht="96" customHeight="1" thickBot="1" x14ac:dyDescent="0.25">
      <c r="A39" s="43">
        <v>11</v>
      </c>
      <c r="B39" s="325" t="s">
        <v>45</v>
      </c>
      <c r="C39" s="65" t="s">
        <v>429</v>
      </c>
      <c r="D39" s="61" t="s">
        <v>406</v>
      </c>
      <c r="E39" s="276" t="s">
        <v>407</v>
      </c>
      <c r="F39" s="81">
        <v>50000</v>
      </c>
      <c r="G39" s="81"/>
      <c r="H39" s="323"/>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203">
        <v>45870</v>
      </c>
      <c r="X39" s="57" t="s">
        <v>367</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41000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36936.936936936931</v>
      </c>
      <c r="Q40" s="326">
        <f t="shared" si="16"/>
        <v>9090.9090909090919</v>
      </c>
      <c r="R40" s="326">
        <f t="shared" si="16"/>
        <v>5405.405405405405</v>
      </c>
      <c r="S40" s="83">
        <f t="shared" si="16"/>
        <v>2479.3388429752067</v>
      </c>
      <c r="T40" s="53">
        <f t="shared" si="3"/>
        <v>565482.8382101109</v>
      </c>
      <c r="U40" s="55"/>
      <c r="V40" s="55"/>
      <c r="W40" s="74"/>
      <c r="X40" s="78"/>
      <c r="Y40" s="84"/>
      <c r="Z40" s="45"/>
      <c r="AA40" s="13"/>
    </row>
    <row r="41" spans="1:30" ht="99" customHeight="1" thickBot="1" x14ac:dyDescent="0.25">
      <c r="A41" s="43">
        <v>13</v>
      </c>
      <c r="B41" s="80" t="s">
        <v>52</v>
      </c>
      <c r="C41" s="214">
        <v>6</v>
      </c>
      <c r="D41" s="215" t="s">
        <v>53</v>
      </c>
      <c r="E41" s="216" t="s">
        <v>54</v>
      </c>
      <c r="F41" s="52">
        <v>4521372.63</v>
      </c>
      <c r="G41" s="85"/>
      <c r="H41" s="86"/>
      <c r="I41" s="72"/>
      <c r="J41" s="72"/>
      <c r="K41" s="86"/>
      <c r="L41" s="52"/>
      <c r="M41" s="52">
        <f>F41/1.21</f>
        <v>3736671.5950413225</v>
      </c>
      <c r="N41" s="52">
        <f t="shared" ref="N41:S41" si="17">G41/1.21</f>
        <v>0</v>
      </c>
      <c r="O41" s="52">
        <f t="shared" si="17"/>
        <v>0</v>
      </c>
      <c r="P41" s="52">
        <f t="shared" si="17"/>
        <v>0</v>
      </c>
      <c r="Q41" s="52">
        <f t="shared" si="17"/>
        <v>0</v>
      </c>
      <c r="R41" s="52">
        <f t="shared" si="17"/>
        <v>0</v>
      </c>
      <c r="S41" s="52">
        <f t="shared" si="17"/>
        <v>0</v>
      </c>
      <c r="T41" s="53">
        <f t="shared" si="3"/>
        <v>3736671.5950413225</v>
      </c>
      <c r="U41" s="55" t="s">
        <v>42</v>
      </c>
      <c r="V41" s="55" t="s">
        <v>43</v>
      </c>
      <c r="W41" s="352" t="s">
        <v>313</v>
      </c>
      <c r="X41" s="353"/>
      <c r="Y41" s="353"/>
      <c r="Z41" s="354"/>
      <c r="AA41" s="13"/>
    </row>
    <row r="42" spans="1:30" ht="99" customHeight="1" thickBot="1" x14ac:dyDescent="0.25">
      <c r="A42" s="43">
        <v>14</v>
      </c>
      <c r="B42" s="291" t="s">
        <v>52</v>
      </c>
      <c r="C42" s="214">
        <v>7</v>
      </c>
      <c r="D42" s="215" t="s">
        <v>312</v>
      </c>
      <c r="E42" s="216"/>
      <c r="F42" s="296">
        <v>228480</v>
      </c>
      <c r="G42" s="88"/>
      <c r="H42" s="86"/>
      <c r="I42" s="89"/>
      <c r="J42" s="86"/>
      <c r="K42" s="86"/>
      <c r="L42" s="52"/>
      <c r="M42" s="52">
        <f t="shared" ref="M42:M51" si="18">F42/1.19</f>
        <v>192000</v>
      </c>
      <c r="N42" s="52">
        <f t="shared" ref="N42:S51" si="19">G42/1.19</f>
        <v>0</v>
      </c>
      <c r="O42" s="52">
        <f t="shared" si="19"/>
        <v>0</v>
      </c>
      <c r="P42" s="52">
        <f t="shared" si="19"/>
        <v>0</v>
      </c>
      <c r="Q42" s="52">
        <f t="shared" si="19"/>
        <v>0</v>
      </c>
      <c r="R42" s="52">
        <f t="shared" si="19"/>
        <v>0</v>
      </c>
      <c r="S42" s="52">
        <f t="shared" si="19"/>
        <v>0</v>
      </c>
      <c r="T42" s="53">
        <f t="shared" si="3"/>
        <v>192000</v>
      </c>
      <c r="U42" s="55" t="s">
        <v>42</v>
      </c>
      <c r="V42" s="55" t="s">
        <v>43</v>
      </c>
      <c r="W42" s="352" t="s">
        <v>313</v>
      </c>
      <c r="X42" s="353"/>
      <c r="Y42" s="353"/>
      <c r="Z42" s="354"/>
      <c r="AA42" s="13"/>
    </row>
    <row r="43" spans="1:30" ht="99" customHeight="1" thickBot="1" x14ac:dyDescent="0.25">
      <c r="A43" s="43">
        <v>15</v>
      </c>
      <c r="B43" s="193" t="s">
        <v>52</v>
      </c>
      <c r="C43" s="214">
        <v>8</v>
      </c>
      <c r="D43" s="215" t="s">
        <v>252</v>
      </c>
      <c r="E43" s="216" t="s">
        <v>54</v>
      </c>
      <c r="F43" s="217">
        <v>1040602.5</v>
      </c>
      <c r="G43" s="88"/>
      <c r="H43" s="72"/>
      <c r="I43" s="89"/>
      <c r="J43" s="72"/>
      <c r="K43" s="72"/>
      <c r="L43" s="50"/>
      <c r="M43" s="52">
        <f>F43/1.21</f>
        <v>860002.0661157025</v>
      </c>
      <c r="N43" s="333">
        <f t="shared" ref="N43:S46" si="20">G43/1.21</f>
        <v>0</v>
      </c>
      <c r="O43" s="333">
        <f t="shared" si="20"/>
        <v>0</v>
      </c>
      <c r="P43" s="333">
        <f t="shared" si="20"/>
        <v>0</v>
      </c>
      <c r="Q43" s="333">
        <f t="shared" si="20"/>
        <v>0</v>
      </c>
      <c r="R43" s="333">
        <f t="shared" si="20"/>
        <v>0</v>
      </c>
      <c r="S43" s="333">
        <f t="shared" si="20"/>
        <v>0</v>
      </c>
      <c r="T43" s="53">
        <f t="shared" si="3"/>
        <v>860002.0661157025</v>
      </c>
      <c r="U43" s="55" t="s">
        <v>42</v>
      </c>
      <c r="V43" s="55"/>
      <c r="W43" s="87"/>
      <c r="X43" s="78"/>
      <c r="Y43" s="84"/>
      <c r="Z43" s="76"/>
      <c r="AA43" s="13"/>
    </row>
    <row r="44" spans="1:30" ht="99" customHeight="1" thickBot="1" x14ac:dyDescent="0.25">
      <c r="A44" s="43">
        <v>16</v>
      </c>
      <c r="B44" s="322" t="s">
        <v>52</v>
      </c>
      <c r="C44" s="316" t="s">
        <v>430</v>
      </c>
      <c r="D44" s="304" t="s">
        <v>284</v>
      </c>
      <c r="E44" s="309" t="s">
        <v>377</v>
      </c>
      <c r="F44" s="217">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3" t="s">
        <v>52</v>
      </c>
      <c r="C45" s="214">
        <v>9</v>
      </c>
      <c r="D45" s="215" t="s">
        <v>253</v>
      </c>
      <c r="E45" s="216" t="s">
        <v>254</v>
      </c>
      <c r="F45" s="217">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52" t="s">
        <v>256</v>
      </c>
      <c r="X45" s="353"/>
      <c r="Y45" s="353"/>
      <c r="Z45" s="354"/>
      <c r="AA45" s="13"/>
    </row>
    <row r="46" spans="1:30" ht="105" customHeight="1" thickBot="1" x14ac:dyDescent="0.25">
      <c r="A46" s="43">
        <v>18</v>
      </c>
      <c r="B46" s="193" t="s">
        <v>52</v>
      </c>
      <c r="C46" s="214">
        <v>10</v>
      </c>
      <c r="D46" s="218" t="s">
        <v>314</v>
      </c>
      <c r="E46" s="302" t="s">
        <v>358</v>
      </c>
      <c r="F46" s="219">
        <v>678200</v>
      </c>
      <c r="G46" s="88"/>
      <c r="H46" s="89"/>
      <c r="I46" s="89"/>
      <c r="J46" s="89"/>
      <c r="K46" s="89"/>
      <c r="L46" s="63"/>
      <c r="M46" s="52">
        <f>F46/1.21</f>
        <v>560495.86776859511</v>
      </c>
      <c r="N46" s="52">
        <f t="shared" si="20"/>
        <v>0</v>
      </c>
      <c r="O46" s="52">
        <f t="shared" si="20"/>
        <v>0</v>
      </c>
      <c r="P46" s="52">
        <f t="shared" si="20"/>
        <v>0</v>
      </c>
      <c r="Q46" s="52">
        <f t="shared" si="20"/>
        <v>0</v>
      </c>
      <c r="R46" s="52">
        <f t="shared" si="20"/>
        <v>0</v>
      </c>
      <c r="S46" s="52">
        <f t="shared" si="20"/>
        <v>0</v>
      </c>
      <c r="T46" s="53">
        <f t="shared" si="3"/>
        <v>560495.86776859511</v>
      </c>
      <c r="U46" s="55" t="s">
        <v>42</v>
      </c>
      <c r="V46" s="55" t="s">
        <v>43</v>
      </c>
      <c r="W46" s="162" t="s">
        <v>290</v>
      </c>
      <c r="X46" s="162" t="s">
        <v>368</v>
      </c>
      <c r="Y46" s="84" t="s">
        <v>36</v>
      </c>
      <c r="Z46" s="76" t="s">
        <v>315</v>
      </c>
      <c r="AA46" s="13"/>
    </row>
    <row r="47" spans="1:30" ht="119.25" customHeight="1" thickBot="1" x14ac:dyDescent="0.25">
      <c r="A47" s="43">
        <v>19</v>
      </c>
      <c r="B47" s="291" t="s">
        <v>52</v>
      </c>
      <c r="C47" s="214">
        <v>11</v>
      </c>
      <c r="D47" s="215" t="s">
        <v>316</v>
      </c>
      <c r="E47" s="216" t="s">
        <v>254</v>
      </c>
      <c r="F47" s="298">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52" t="s">
        <v>380</v>
      </c>
      <c r="X47" s="353"/>
      <c r="Y47" s="353"/>
      <c r="Z47" s="354"/>
      <c r="AA47" s="13"/>
    </row>
    <row r="48" spans="1:30" ht="99.75" customHeight="1" thickBot="1" x14ac:dyDescent="0.25">
      <c r="A48" s="43">
        <v>20</v>
      </c>
      <c r="B48" s="291" t="s">
        <v>52</v>
      </c>
      <c r="C48" s="214">
        <v>12</v>
      </c>
      <c r="D48" s="215" t="s">
        <v>317</v>
      </c>
      <c r="E48" s="216" t="s">
        <v>54</v>
      </c>
      <c r="F48" s="298">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297"/>
      <c r="X48" s="162"/>
      <c r="Y48" s="84"/>
      <c r="Z48" s="76"/>
      <c r="AA48" s="13"/>
    </row>
    <row r="49" spans="1:78" ht="96.75" customHeight="1" thickBot="1" x14ac:dyDescent="0.25">
      <c r="A49" s="43">
        <v>21</v>
      </c>
      <c r="B49" s="291" t="s">
        <v>52</v>
      </c>
      <c r="C49" s="214">
        <v>13</v>
      </c>
      <c r="D49" s="215" t="s">
        <v>381</v>
      </c>
      <c r="E49" s="216" t="s">
        <v>379</v>
      </c>
      <c r="F49" s="298">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297"/>
      <c r="X49" s="162"/>
      <c r="Y49" s="84"/>
      <c r="Z49" s="76"/>
      <c r="AA49" s="13"/>
    </row>
    <row r="50" spans="1:78" ht="99" customHeight="1" thickBot="1" x14ac:dyDescent="0.25">
      <c r="A50" s="43">
        <v>22</v>
      </c>
      <c r="B50" s="291" t="s">
        <v>52</v>
      </c>
      <c r="C50" s="214">
        <v>14</v>
      </c>
      <c r="D50" s="215" t="s">
        <v>318</v>
      </c>
      <c r="E50" s="216" t="s">
        <v>254</v>
      </c>
      <c r="F50" s="298">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65" t="s">
        <v>380</v>
      </c>
      <c r="X50" s="366"/>
      <c r="Y50" s="366"/>
      <c r="Z50" s="367"/>
      <c r="AA50" s="13"/>
    </row>
    <row r="51" spans="1:78" ht="99" customHeight="1" thickBot="1" x14ac:dyDescent="0.25">
      <c r="A51" s="43">
        <v>23</v>
      </c>
      <c r="B51" s="315" t="s">
        <v>52</v>
      </c>
      <c r="C51" s="214">
        <v>15</v>
      </c>
      <c r="D51" s="215" t="s">
        <v>391</v>
      </c>
      <c r="E51" s="319" t="s">
        <v>405</v>
      </c>
      <c r="F51" s="298">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0"/>
      <c r="X51" s="162"/>
      <c r="Y51" s="84"/>
      <c r="Z51" s="76"/>
      <c r="AA51" s="13"/>
    </row>
    <row r="52" spans="1:78" ht="34.5" customHeight="1" thickBot="1" x14ac:dyDescent="0.25">
      <c r="A52" s="43">
        <v>24</v>
      </c>
      <c r="B52" s="80"/>
      <c r="C52" s="43"/>
      <c r="D52" s="41" t="s">
        <v>57</v>
      </c>
      <c r="E52" s="42"/>
      <c r="F52" s="64">
        <f>SUM(F41:F51)</f>
        <v>6646995.1299999999</v>
      </c>
      <c r="G52" s="63"/>
      <c r="H52" s="63"/>
      <c r="I52" s="63"/>
      <c r="J52" s="63"/>
      <c r="K52" s="63"/>
      <c r="L52" s="64"/>
      <c r="M52" s="64">
        <f>SUM(M41:M51)</f>
        <v>5496557.9586776858</v>
      </c>
      <c r="N52" s="64">
        <f t="shared" ref="N52:T52" si="22">SUM(N41:N51)</f>
        <v>0</v>
      </c>
      <c r="O52" s="64">
        <f t="shared" si="22"/>
        <v>0</v>
      </c>
      <c r="P52" s="64">
        <f t="shared" si="22"/>
        <v>0</v>
      </c>
      <c r="Q52" s="64">
        <f t="shared" si="22"/>
        <v>0</v>
      </c>
      <c r="R52" s="64">
        <f t="shared" si="22"/>
        <v>0</v>
      </c>
      <c r="S52" s="64">
        <f t="shared" si="22"/>
        <v>0</v>
      </c>
      <c r="T52" s="64">
        <f t="shared" si="22"/>
        <v>5496557.9586776858</v>
      </c>
      <c r="U52" s="55"/>
      <c r="V52" s="55"/>
      <c r="W52" s="90"/>
      <c r="X52" s="57"/>
      <c r="Y52" s="84"/>
      <c r="Z52" s="76"/>
      <c r="AA52" s="13"/>
    </row>
    <row r="53" spans="1:78" s="91" customFormat="1" ht="37.5" customHeight="1" thickBot="1" x14ac:dyDescent="0.25">
      <c r="A53" s="43">
        <v>25</v>
      </c>
      <c r="B53" s="92"/>
      <c r="C53" s="93"/>
      <c r="D53" s="62" t="s">
        <v>60</v>
      </c>
      <c r="E53" s="42"/>
      <c r="F53" s="94">
        <f>F30+F32+F40+F52</f>
        <v>7551995.1299999999</v>
      </c>
      <c r="G53" s="94">
        <f t="shared" ref="G53:L53" si="23">G30+G32+G40+G52</f>
        <v>45000</v>
      </c>
      <c r="H53" s="94">
        <f t="shared" si="23"/>
        <v>1243000</v>
      </c>
      <c r="I53" s="94">
        <f t="shared" si="23"/>
        <v>41000</v>
      </c>
      <c r="J53" s="94">
        <f t="shared" si="23"/>
        <v>103000</v>
      </c>
      <c r="K53" s="94">
        <f t="shared" si="23"/>
        <v>25000</v>
      </c>
      <c r="L53" s="94">
        <f t="shared" si="23"/>
        <v>11000</v>
      </c>
      <c r="M53" s="64">
        <f>M30+M32+M40+M52</f>
        <v>6244491.8429752067</v>
      </c>
      <c r="N53" s="64">
        <f t="shared" ref="N53:S53" si="24">N30+N32+N40+N52</f>
        <v>40540.54054054054</v>
      </c>
      <c r="O53" s="64">
        <f t="shared" si="24"/>
        <v>1099419.2539647084</v>
      </c>
      <c r="P53" s="64">
        <f t="shared" si="24"/>
        <v>36936.936936936931</v>
      </c>
      <c r="Q53" s="64">
        <f t="shared" si="24"/>
        <v>91973.791973791958</v>
      </c>
      <c r="R53" s="64">
        <f t="shared" si="24"/>
        <v>22522.522522522522</v>
      </c>
      <c r="S53" s="64">
        <f t="shared" si="24"/>
        <v>9686.5460501824127</v>
      </c>
      <c r="T53" s="64">
        <f t="shared" si="3"/>
        <v>7545571.4349638894</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5"/>
      <c r="L54" s="100"/>
      <c r="M54" s="104"/>
      <c r="N54" s="100"/>
      <c r="O54" s="100"/>
      <c r="P54" s="100"/>
      <c r="Q54" s="100"/>
      <c r="R54" s="285"/>
      <c r="S54" s="100"/>
      <c r="T54" s="104"/>
      <c r="U54" s="104"/>
      <c r="V54" s="104"/>
      <c r="W54" s="104"/>
      <c r="X54" s="104"/>
      <c r="Y54" s="104"/>
      <c r="Z54" s="104"/>
      <c r="AA54" s="13"/>
    </row>
    <row r="55" spans="1:78" ht="15.75" x14ac:dyDescent="0.25">
      <c r="A55" s="100"/>
      <c r="B55" s="100"/>
      <c r="C55" s="337" t="s">
        <v>267</v>
      </c>
      <c r="D55" s="337"/>
      <c r="E55" s="102"/>
      <c r="F55" s="103"/>
      <c r="G55" s="104"/>
      <c r="H55" s="104"/>
      <c r="I55" s="100"/>
      <c r="J55" s="100"/>
      <c r="K55" s="285"/>
      <c r="L55" s="100"/>
      <c r="M55" s="104"/>
      <c r="Q55" s="105"/>
      <c r="R55" s="286"/>
      <c r="W55" s="104"/>
      <c r="X55" s="337"/>
      <c r="Y55" s="337"/>
      <c r="Z55" s="104"/>
      <c r="AA55" s="104"/>
      <c r="AB55" s="106"/>
    </row>
    <row r="56" spans="1:78" ht="16.5" customHeight="1" x14ac:dyDescent="0.25">
      <c r="A56" s="340" t="s">
        <v>435</v>
      </c>
      <c r="B56" s="340"/>
      <c r="C56" s="340"/>
      <c r="D56" s="340"/>
      <c r="E56" s="340"/>
      <c r="F56" s="103"/>
      <c r="G56" s="104"/>
      <c r="H56" s="104"/>
      <c r="I56" s="100"/>
      <c r="J56" s="100"/>
      <c r="K56" s="285"/>
      <c r="L56" s="100"/>
      <c r="M56" s="104"/>
      <c r="Q56" s="105"/>
      <c r="R56" s="286"/>
      <c r="W56" s="336"/>
      <c r="X56" s="336"/>
      <c r="Y56" s="336"/>
      <c r="Z56" s="336"/>
      <c r="AA56" s="336"/>
      <c r="AB56" s="107"/>
    </row>
    <row r="57" spans="1:78" ht="16.5" customHeight="1" x14ac:dyDescent="0.25">
      <c r="A57" s="230"/>
      <c r="B57" s="230"/>
      <c r="C57" s="230"/>
      <c r="D57" s="230"/>
      <c r="E57" s="230"/>
      <c r="F57" s="103"/>
      <c r="G57" s="104"/>
      <c r="H57" s="104"/>
      <c r="I57" s="229"/>
      <c r="J57" s="229"/>
      <c r="K57" s="285"/>
      <c r="L57" s="229"/>
      <c r="M57" s="104"/>
      <c r="N57" s="233"/>
      <c r="O57" s="233"/>
      <c r="P57" s="233"/>
      <c r="Q57" s="232"/>
      <c r="R57" s="286"/>
      <c r="S57" s="233"/>
      <c r="W57" s="231"/>
      <c r="X57" s="231"/>
      <c r="Y57" s="231"/>
      <c r="Z57" s="231"/>
      <c r="AA57" s="231"/>
      <c r="AB57" s="234"/>
    </row>
    <row r="58" spans="1:78" ht="16.5" customHeight="1" x14ac:dyDescent="0.25">
      <c r="A58" s="230"/>
      <c r="B58" s="230"/>
      <c r="C58" s="230"/>
      <c r="D58" s="230"/>
      <c r="E58" s="230"/>
      <c r="F58" s="103"/>
      <c r="G58" s="104"/>
      <c r="H58" s="104"/>
      <c r="I58" s="229"/>
      <c r="J58" s="229"/>
      <c r="K58" s="285"/>
      <c r="L58" s="229"/>
      <c r="M58" s="104"/>
      <c r="N58" s="233"/>
      <c r="O58" s="233"/>
      <c r="P58" s="233"/>
      <c r="Q58" s="232"/>
      <c r="R58" s="286"/>
      <c r="S58" s="233"/>
      <c r="W58" s="231"/>
      <c r="X58" s="231"/>
      <c r="Y58" s="231"/>
      <c r="Z58" s="231"/>
      <c r="AA58" s="231"/>
      <c r="AB58" s="234"/>
    </row>
    <row r="59" spans="1:78" ht="16.5" customHeight="1" x14ac:dyDescent="0.25">
      <c r="A59" s="260"/>
      <c r="B59" s="260"/>
      <c r="C59" s="260"/>
      <c r="D59" s="260"/>
      <c r="E59" s="260"/>
      <c r="F59" s="103"/>
      <c r="G59" s="104"/>
      <c r="H59" s="104"/>
      <c r="I59" s="261"/>
      <c r="J59" s="261"/>
      <c r="K59" s="285"/>
      <c r="L59" s="261"/>
      <c r="M59" s="104"/>
      <c r="N59" s="258"/>
      <c r="O59" s="258"/>
      <c r="P59" s="258"/>
      <c r="Q59" s="262"/>
      <c r="R59" s="286"/>
      <c r="S59" s="258"/>
      <c r="W59" s="259"/>
      <c r="X59" s="259"/>
      <c r="Y59" s="259"/>
      <c r="Z59" s="259"/>
      <c r="AA59" s="259"/>
      <c r="AB59" s="263"/>
    </row>
    <row r="60" spans="1:78" ht="16.5" customHeight="1" x14ac:dyDescent="0.25">
      <c r="A60" s="260"/>
      <c r="B60" s="260"/>
      <c r="C60" s="260"/>
      <c r="D60" s="260"/>
      <c r="E60" s="260"/>
      <c r="F60" s="103"/>
      <c r="G60" s="104"/>
      <c r="H60" s="104"/>
      <c r="I60" s="261"/>
      <c r="J60" s="261"/>
      <c r="K60" s="285"/>
      <c r="L60" s="261"/>
      <c r="M60" s="104"/>
      <c r="N60" s="258"/>
      <c r="O60" s="258"/>
      <c r="P60" s="258"/>
      <c r="Q60" s="262"/>
      <c r="R60" s="286"/>
      <c r="S60" s="258"/>
      <c r="W60" s="259"/>
      <c r="X60" s="259"/>
      <c r="Y60" s="259"/>
      <c r="Z60" s="259"/>
      <c r="AA60" s="259"/>
      <c r="AB60" s="263"/>
    </row>
    <row r="61" spans="1:78" ht="16.5" customHeight="1" x14ac:dyDescent="0.25">
      <c r="A61" s="260"/>
      <c r="B61" s="260"/>
      <c r="C61" s="260"/>
      <c r="D61" s="260"/>
      <c r="E61" s="260"/>
      <c r="F61" s="103"/>
      <c r="G61" s="104"/>
      <c r="H61" s="104"/>
      <c r="I61" s="261"/>
      <c r="J61" s="261"/>
      <c r="K61" s="285"/>
      <c r="L61" s="261"/>
      <c r="M61" s="104"/>
      <c r="N61" s="258"/>
      <c r="O61" s="258"/>
      <c r="P61" s="258"/>
      <c r="Q61" s="262"/>
      <c r="R61" s="286"/>
      <c r="S61" s="258"/>
      <c r="W61" s="259"/>
      <c r="X61" s="259"/>
      <c r="Y61" s="259"/>
      <c r="Z61" s="259"/>
      <c r="AA61" s="259"/>
      <c r="AB61" s="263"/>
    </row>
    <row r="62" spans="1:78" ht="16.5" customHeight="1" x14ac:dyDescent="0.25">
      <c r="A62" s="230"/>
      <c r="B62" s="230"/>
      <c r="C62" s="230"/>
      <c r="D62" s="230"/>
      <c r="E62" s="230"/>
      <c r="F62" s="103"/>
      <c r="G62" s="104"/>
      <c r="H62" s="104"/>
      <c r="I62" s="229"/>
      <c r="J62" s="229"/>
      <c r="K62" s="285"/>
      <c r="L62" s="229"/>
      <c r="M62" s="104"/>
      <c r="N62" s="233"/>
      <c r="O62" s="233"/>
      <c r="P62" s="233"/>
      <c r="Q62" s="232"/>
      <c r="R62" s="286"/>
      <c r="S62" s="233"/>
      <c r="W62" s="231"/>
      <c r="X62" s="231"/>
      <c r="Y62" s="231"/>
      <c r="Z62" s="231"/>
      <c r="AA62" s="231"/>
      <c r="AB62" s="234"/>
    </row>
    <row r="63" spans="1:78" ht="16.5" customHeight="1" x14ac:dyDescent="0.25">
      <c r="A63" s="253"/>
      <c r="B63" s="253"/>
      <c r="C63" s="253"/>
      <c r="D63" s="253"/>
      <c r="E63" s="253"/>
      <c r="F63" s="103"/>
      <c r="G63" s="104"/>
      <c r="H63" s="104"/>
      <c r="I63" s="252"/>
      <c r="J63" s="252"/>
      <c r="K63" s="285"/>
      <c r="L63" s="252"/>
      <c r="M63" s="104"/>
      <c r="N63" s="251"/>
      <c r="O63" s="251"/>
      <c r="P63" s="251"/>
      <c r="Q63" s="255"/>
      <c r="R63" s="286"/>
      <c r="S63" s="251"/>
      <c r="W63" s="254"/>
      <c r="X63" s="254"/>
      <c r="Y63" s="254"/>
      <c r="Z63" s="254"/>
      <c r="AA63" s="254"/>
      <c r="AB63" s="256"/>
    </row>
    <row r="64" spans="1:78" ht="16.5" customHeight="1" x14ac:dyDescent="0.25">
      <c r="A64" s="230"/>
      <c r="B64" s="230"/>
      <c r="C64" s="230"/>
      <c r="D64" s="230"/>
      <c r="E64" s="230"/>
      <c r="F64" s="103"/>
      <c r="G64" s="104"/>
      <c r="H64" s="104"/>
      <c r="I64" s="229"/>
      <c r="J64" s="229"/>
      <c r="K64" s="285"/>
      <c r="L64" s="229"/>
      <c r="M64" s="104"/>
      <c r="N64" s="233"/>
      <c r="O64" s="233"/>
      <c r="P64" s="233"/>
      <c r="Q64" s="232"/>
      <c r="R64" s="286"/>
      <c r="S64" s="233"/>
      <c r="W64" s="231"/>
      <c r="X64" s="231"/>
      <c r="Y64" s="231"/>
      <c r="Z64" s="231"/>
      <c r="AA64" s="231"/>
      <c r="AB64" s="234"/>
    </row>
    <row r="65" spans="1:28" ht="16.5" customHeight="1" x14ac:dyDescent="0.25">
      <c r="A65" s="230"/>
      <c r="B65" s="230"/>
      <c r="C65" s="230"/>
      <c r="D65" s="230"/>
      <c r="E65" s="230"/>
      <c r="F65" s="103"/>
      <c r="G65" s="104"/>
      <c r="H65" s="104"/>
      <c r="I65" s="229"/>
      <c r="J65" s="229"/>
      <c r="K65" s="285"/>
      <c r="L65" s="229"/>
      <c r="M65" s="104"/>
      <c r="N65" s="233"/>
      <c r="O65" s="233"/>
      <c r="P65" s="233"/>
      <c r="Q65" s="232"/>
      <c r="R65" s="286"/>
      <c r="S65" s="233"/>
      <c r="W65" s="231"/>
      <c r="X65" s="231"/>
      <c r="Y65" s="231"/>
      <c r="Z65" s="231"/>
      <c r="AA65" s="231"/>
      <c r="AB65" s="234"/>
    </row>
    <row r="66" spans="1:28" ht="16.5" customHeight="1" x14ac:dyDescent="0.25">
      <c r="A66" s="230"/>
      <c r="B66" s="230"/>
      <c r="C66" s="230"/>
      <c r="D66" s="230"/>
      <c r="E66" s="230"/>
      <c r="F66" s="103"/>
      <c r="G66" s="104"/>
      <c r="H66" s="104"/>
      <c r="I66" s="229"/>
      <c r="J66" s="229"/>
      <c r="K66" s="285"/>
      <c r="L66" s="229"/>
      <c r="M66" s="104"/>
      <c r="N66" s="233"/>
      <c r="O66" s="233"/>
      <c r="P66" s="233"/>
      <c r="Q66" s="232"/>
      <c r="R66" s="286"/>
      <c r="S66" s="233"/>
      <c r="W66" s="231"/>
      <c r="X66" s="231"/>
      <c r="Y66" s="231"/>
      <c r="Z66" s="231"/>
      <c r="AA66" s="231"/>
      <c r="AB66" s="234"/>
    </row>
    <row r="67" spans="1:28" ht="16.5" customHeight="1" x14ac:dyDescent="0.25">
      <c r="A67" s="230"/>
      <c r="B67" s="230"/>
      <c r="C67" s="339" t="s">
        <v>274</v>
      </c>
      <c r="D67" s="339"/>
      <c r="E67" s="339"/>
      <c r="F67" s="339"/>
      <c r="G67" s="104"/>
      <c r="H67" s="104"/>
      <c r="I67" s="229"/>
      <c r="J67" s="229"/>
      <c r="K67" s="285"/>
      <c r="L67" s="229"/>
      <c r="M67" s="104"/>
      <c r="N67" s="233"/>
      <c r="O67" s="233"/>
      <c r="P67" s="233"/>
      <c r="Q67" s="232"/>
      <c r="R67" s="286"/>
      <c r="S67" s="233"/>
      <c r="W67" s="231"/>
      <c r="X67" s="231"/>
      <c r="Y67" s="231"/>
      <c r="Z67" s="231"/>
      <c r="AA67" s="231"/>
      <c r="AB67" s="234"/>
    </row>
    <row r="68" spans="1:28" ht="16.5" customHeight="1" x14ac:dyDescent="0.25">
      <c r="A68" s="230"/>
      <c r="B68" s="230"/>
      <c r="C68" s="337" t="s">
        <v>420</v>
      </c>
      <c r="D68" s="337"/>
      <c r="E68" s="337"/>
      <c r="F68" s="337"/>
      <c r="G68" s="104"/>
      <c r="H68" s="104"/>
      <c r="I68" s="229"/>
      <c r="J68" s="229"/>
      <c r="K68" s="285"/>
      <c r="L68" s="229"/>
      <c r="M68" s="104"/>
      <c r="N68" s="233"/>
      <c r="O68" s="233"/>
      <c r="P68" s="233"/>
      <c r="Q68" s="232"/>
      <c r="R68" s="286"/>
      <c r="S68" s="233"/>
      <c r="W68" s="231"/>
      <c r="X68" s="231"/>
      <c r="Y68" s="231"/>
      <c r="Z68" s="231"/>
      <c r="AA68" s="231"/>
      <c r="AB68" s="234"/>
    </row>
    <row r="69" spans="1:28" ht="16.5" customHeight="1" x14ac:dyDescent="0.25">
      <c r="A69" s="230"/>
      <c r="B69" s="230"/>
      <c r="C69" s="233"/>
      <c r="D69" s="12"/>
      <c r="F69" s="6"/>
      <c r="G69" s="104"/>
      <c r="H69" s="104"/>
      <c r="I69" s="229"/>
      <c r="J69" s="229"/>
      <c r="K69" s="285"/>
      <c r="L69" s="229"/>
      <c r="M69" s="104"/>
      <c r="N69" s="233"/>
      <c r="O69" s="233"/>
      <c r="P69" s="233"/>
      <c r="Q69" s="232"/>
      <c r="R69" s="286"/>
      <c r="S69" s="233"/>
      <c r="W69" s="231"/>
      <c r="X69" s="231"/>
      <c r="Y69" s="231"/>
      <c r="Z69" s="231"/>
      <c r="AA69" s="231"/>
      <c r="AB69" s="234"/>
    </row>
    <row r="70" spans="1:28" ht="16.5" customHeight="1" x14ac:dyDescent="0.25">
      <c r="A70" s="260"/>
      <c r="B70" s="260"/>
      <c r="C70" s="258"/>
      <c r="D70" s="12"/>
      <c r="F70" s="6"/>
      <c r="G70" s="104"/>
      <c r="H70" s="104"/>
      <c r="I70" s="261"/>
      <c r="J70" s="261"/>
      <c r="K70" s="285"/>
      <c r="L70" s="261"/>
      <c r="M70" s="104"/>
      <c r="N70" s="258"/>
      <c r="O70" s="258"/>
      <c r="P70" s="258"/>
      <c r="Q70" s="262"/>
      <c r="R70" s="286"/>
      <c r="S70" s="258"/>
      <c r="W70" s="259"/>
      <c r="X70" s="259"/>
      <c r="Y70" s="259"/>
      <c r="Z70" s="259"/>
      <c r="AA70" s="259"/>
      <c r="AB70" s="263"/>
    </row>
    <row r="71" spans="1:28" ht="16.5" customHeight="1" x14ac:dyDescent="0.25">
      <c r="A71" s="260"/>
      <c r="B71" s="260"/>
      <c r="C71" s="258"/>
      <c r="D71" s="12"/>
      <c r="F71" s="6"/>
      <c r="G71" s="104"/>
      <c r="H71" s="104"/>
      <c r="I71" s="261"/>
      <c r="J71" s="261"/>
      <c r="K71" s="285"/>
      <c r="L71" s="261"/>
      <c r="M71" s="104"/>
      <c r="N71" s="258"/>
      <c r="O71" s="258"/>
      <c r="P71" s="258"/>
      <c r="Q71" s="262"/>
      <c r="R71" s="286"/>
      <c r="S71" s="258"/>
      <c r="W71" s="259"/>
      <c r="X71" s="259"/>
      <c r="Y71" s="259"/>
      <c r="Z71" s="259"/>
      <c r="AA71" s="259"/>
      <c r="AB71" s="263"/>
    </row>
    <row r="72" spans="1:28" ht="16.5" customHeight="1" x14ac:dyDescent="0.25">
      <c r="A72" s="260"/>
      <c r="B72" s="260"/>
      <c r="C72" s="258"/>
      <c r="D72" s="12"/>
      <c r="F72" s="6"/>
      <c r="G72" s="104"/>
      <c r="H72" s="104"/>
      <c r="I72" s="261"/>
      <c r="J72" s="261"/>
      <c r="K72" s="285"/>
      <c r="L72" s="261"/>
      <c r="M72" s="104"/>
      <c r="N72" s="258"/>
      <c r="O72" s="258"/>
      <c r="P72" s="258"/>
      <c r="Q72" s="262"/>
      <c r="R72" s="286"/>
      <c r="S72" s="258"/>
      <c r="W72" s="259"/>
      <c r="X72" s="259"/>
      <c r="Y72" s="259"/>
      <c r="Z72" s="259"/>
      <c r="AA72" s="259"/>
      <c r="AB72" s="263"/>
    </row>
    <row r="73" spans="1:28" ht="16.5" customHeight="1" x14ac:dyDescent="0.25">
      <c r="A73" s="230"/>
      <c r="B73" s="230"/>
      <c r="C73" s="233"/>
      <c r="D73" s="12"/>
      <c r="F73" s="6"/>
      <c r="G73" s="104"/>
      <c r="H73" s="104"/>
      <c r="I73" s="229"/>
      <c r="J73" s="229"/>
      <c r="K73" s="285"/>
      <c r="L73" s="229"/>
      <c r="M73" s="104"/>
      <c r="N73" s="233"/>
      <c r="O73" s="233"/>
      <c r="P73" s="233"/>
      <c r="Q73" s="232"/>
      <c r="R73" s="286"/>
      <c r="S73" s="233"/>
      <c r="W73" s="231"/>
      <c r="X73" s="231"/>
      <c r="Y73" s="231"/>
      <c r="Z73" s="231"/>
      <c r="AA73" s="231"/>
      <c r="AB73" s="234"/>
    </row>
    <row r="74" spans="1:28" ht="16.5" customHeight="1" x14ac:dyDescent="0.25">
      <c r="A74" s="230"/>
      <c r="B74" s="230"/>
      <c r="C74" s="233"/>
      <c r="D74" s="12"/>
      <c r="F74" s="6"/>
      <c r="G74" s="104"/>
      <c r="H74" s="104"/>
      <c r="I74" s="229"/>
      <c r="J74" s="229"/>
      <c r="K74" s="285"/>
      <c r="L74" s="229"/>
      <c r="M74" s="104"/>
      <c r="N74" s="233"/>
      <c r="O74" s="233"/>
      <c r="P74" s="233"/>
      <c r="Q74" s="232"/>
      <c r="R74" s="286"/>
      <c r="S74" s="233"/>
      <c r="W74" s="231"/>
      <c r="X74" s="231"/>
      <c r="Y74" s="231"/>
      <c r="Z74" s="231"/>
      <c r="AA74" s="231"/>
      <c r="AB74" s="234"/>
    </row>
    <row r="75" spans="1:28" ht="16.5" customHeight="1" x14ac:dyDescent="0.25">
      <c r="A75" s="253"/>
      <c r="B75" s="253"/>
      <c r="C75" s="251"/>
      <c r="D75" s="12"/>
      <c r="F75" s="6"/>
      <c r="G75" s="104"/>
      <c r="H75" s="104"/>
      <c r="I75" s="252"/>
      <c r="J75" s="252"/>
      <c r="K75" s="285"/>
      <c r="L75" s="252"/>
      <c r="M75" s="104"/>
      <c r="N75" s="251"/>
      <c r="O75" s="251"/>
      <c r="P75" s="251"/>
      <c r="Q75" s="255"/>
      <c r="R75" s="286"/>
      <c r="S75" s="251"/>
      <c r="W75" s="254"/>
      <c r="X75" s="254"/>
      <c r="Y75" s="254"/>
      <c r="Z75" s="254"/>
      <c r="AA75" s="254"/>
      <c r="AB75" s="256"/>
    </row>
    <row r="76" spans="1:28" ht="16.5" customHeight="1" x14ac:dyDescent="0.25">
      <c r="A76" s="230"/>
      <c r="B76" s="230"/>
      <c r="C76" s="233"/>
      <c r="D76" s="12"/>
      <c r="F76" s="6"/>
      <c r="G76" s="104"/>
      <c r="H76" s="104"/>
      <c r="I76" s="229"/>
      <c r="J76" s="229"/>
      <c r="K76" s="285"/>
      <c r="L76" s="229"/>
      <c r="M76" s="104"/>
      <c r="N76" s="233"/>
      <c r="O76" s="233"/>
      <c r="P76" s="233"/>
      <c r="Q76" s="232"/>
      <c r="R76" s="286"/>
      <c r="S76" s="233"/>
      <c r="W76" s="231"/>
      <c r="X76" s="231"/>
      <c r="Y76" s="231"/>
      <c r="Z76" s="231"/>
      <c r="AA76" s="231"/>
      <c r="AB76" s="234"/>
    </row>
    <row r="77" spans="1:28" ht="16.5" customHeight="1" x14ac:dyDescent="0.25">
      <c r="A77" s="230"/>
      <c r="B77" s="230"/>
      <c r="C77" s="233"/>
      <c r="D77" s="12"/>
      <c r="F77" s="6"/>
      <c r="G77" s="104"/>
      <c r="H77" s="104"/>
      <c r="I77" s="229"/>
      <c r="J77" s="229"/>
      <c r="K77" s="285"/>
      <c r="L77" s="229"/>
      <c r="M77" s="104"/>
      <c r="N77" s="233"/>
      <c r="O77" s="233"/>
      <c r="P77" s="233"/>
      <c r="Q77" s="232"/>
      <c r="R77" s="286"/>
      <c r="S77" s="233"/>
      <c r="W77" s="231"/>
      <c r="X77" s="231"/>
      <c r="Y77" s="231"/>
      <c r="Z77" s="231"/>
      <c r="AA77" s="231"/>
      <c r="AB77" s="234"/>
    </row>
    <row r="78" spans="1:28" ht="16.5" customHeight="1" x14ac:dyDescent="0.25">
      <c r="A78" s="230"/>
      <c r="B78" s="230"/>
      <c r="C78" s="338" t="s">
        <v>242</v>
      </c>
      <c r="D78" s="338"/>
      <c r="E78" s="104"/>
      <c r="F78" s="104"/>
      <c r="G78" s="104"/>
      <c r="H78" s="104"/>
      <c r="I78" s="229"/>
      <c r="J78" s="229"/>
      <c r="K78" s="285"/>
      <c r="L78" s="229"/>
      <c r="M78" s="104"/>
      <c r="N78" s="233"/>
      <c r="O78" s="233"/>
      <c r="P78" s="233"/>
      <c r="Q78" s="232"/>
      <c r="R78" s="286"/>
      <c r="S78" s="233"/>
      <c r="W78" s="231"/>
      <c r="X78" s="231"/>
      <c r="Y78" s="231"/>
      <c r="Z78" s="231"/>
      <c r="AA78" s="231"/>
      <c r="AB78" s="234"/>
    </row>
    <row r="79" spans="1:28" ht="16.5" customHeight="1" x14ac:dyDescent="0.25">
      <c r="A79" s="267"/>
      <c r="B79" s="267"/>
      <c r="C79" s="268"/>
      <c r="D79" s="335" t="s">
        <v>434</v>
      </c>
      <c r="E79" s="104"/>
      <c r="F79" s="104"/>
      <c r="G79" s="104"/>
      <c r="H79" s="104"/>
      <c r="I79" s="264"/>
      <c r="J79" s="264"/>
      <c r="K79" s="285"/>
      <c r="L79" s="264"/>
      <c r="M79" s="104"/>
      <c r="N79" s="265"/>
      <c r="O79" s="265"/>
      <c r="P79" s="265"/>
      <c r="Q79" s="268"/>
      <c r="R79" s="286"/>
      <c r="S79" s="265"/>
      <c r="W79" s="266"/>
      <c r="X79" s="266"/>
      <c r="Y79" s="266"/>
      <c r="Z79" s="266"/>
      <c r="AA79" s="266"/>
      <c r="AB79" s="271"/>
    </row>
    <row r="80" spans="1:28" ht="16.5" customHeight="1" x14ac:dyDescent="0.25">
      <c r="A80" s="230"/>
      <c r="B80" s="230"/>
      <c r="C80" s="230"/>
      <c r="D80" s="230"/>
      <c r="E80" s="230"/>
      <c r="F80" s="103"/>
      <c r="G80" s="104"/>
      <c r="H80" s="104"/>
      <c r="I80" s="229"/>
      <c r="J80" s="229"/>
      <c r="K80" s="285"/>
      <c r="L80" s="229"/>
      <c r="M80" s="104"/>
      <c r="N80" s="233"/>
      <c r="O80" s="233"/>
      <c r="P80" s="233"/>
      <c r="Q80" s="232"/>
      <c r="R80" s="286"/>
      <c r="S80" s="233"/>
      <c r="W80" s="231"/>
      <c r="X80" s="231"/>
      <c r="Y80" s="231"/>
      <c r="Z80" s="231"/>
      <c r="AA80" s="231"/>
      <c r="AB80" s="234"/>
    </row>
    <row r="81" spans="1:28" ht="16.5" customHeight="1" x14ac:dyDescent="0.25">
      <c r="A81" s="230"/>
      <c r="B81" s="230"/>
      <c r="C81" s="230"/>
      <c r="D81" s="230"/>
      <c r="E81" s="230"/>
      <c r="F81" s="103"/>
      <c r="G81" s="104"/>
      <c r="H81" s="104"/>
      <c r="I81" s="229"/>
      <c r="J81" s="229"/>
      <c r="K81" s="285"/>
      <c r="L81" s="229"/>
      <c r="M81" s="104"/>
      <c r="N81" s="233"/>
      <c r="O81" s="233"/>
      <c r="P81" s="233"/>
      <c r="Q81" s="232"/>
      <c r="R81" s="286"/>
      <c r="S81" s="233"/>
      <c r="W81" s="231"/>
      <c r="X81" s="231"/>
      <c r="Y81" s="231"/>
      <c r="Z81" s="231"/>
      <c r="AA81" s="231"/>
      <c r="AB81" s="234"/>
    </row>
    <row r="82" spans="1:28" ht="16.5" customHeight="1" x14ac:dyDescent="0.25">
      <c r="A82" s="230"/>
      <c r="B82" s="230"/>
      <c r="C82" s="230"/>
      <c r="D82" s="230"/>
      <c r="E82" s="230"/>
      <c r="F82" s="103"/>
      <c r="G82" s="104"/>
      <c r="H82" s="104"/>
      <c r="I82" s="229"/>
      <c r="J82" s="229"/>
      <c r="K82" s="285"/>
      <c r="L82" s="229"/>
      <c r="M82" s="104"/>
      <c r="N82" s="233"/>
      <c r="O82" s="233"/>
      <c r="P82" s="233"/>
      <c r="Q82" s="232"/>
      <c r="R82" s="286"/>
      <c r="S82" s="233"/>
      <c r="W82" s="231"/>
      <c r="X82" s="231"/>
      <c r="Y82" s="231"/>
      <c r="Z82" s="231"/>
      <c r="AA82" s="231"/>
      <c r="AB82" s="234"/>
    </row>
    <row r="83" spans="1:28" ht="16.5" customHeight="1" x14ac:dyDescent="0.25">
      <c r="A83" s="230"/>
      <c r="B83" s="230"/>
      <c r="C83" s="230"/>
      <c r="D83" s="230"/>
      <c r="E83" s="230"/>
      <c r="F83" s="103"/>
      <c r="G83" s="104"/>
      <c r="H83" s="104"/>
      <c r="I83" s="229"/>
      <c r="J83" s="229"/>
      <c r="K83" s="285"/>
      <c r="L83" s="229"/>
      <c r="M83" s="104"/>
      <c r="N83" s="233"/>
      <c r="O83" s="233"/>
      <c r="P83" s="233"/>
      <c r="Q83" s="232"/>
      <c r="R83" s="286"/>
      <c r="S83" s="233"/>
      <c r="W83" s="231"/>
      <c r="X83" s="231"/>
      <c r="Y83" s="231"/>
      <c r="Z83" s="231"/>
      <c r="AA83" s="231"/>
      <c r="AB83" s="234"/>
    </row>
    <row r="84" spans="1:28" x14ac:dyDescent="0.2">
      <c r="F84" s="6"/>
    </row>
    <row r="85" spans="1:28" x14ac:dyDescent="0.2">
      <c r="F85" s="6"/>
    </row>
    <row r="86" spans="1:28" x14ac:dyDescent="0.2">
      <c r="F86" s="6"/>
    </row>
    <row r="87" spans="1:28" x14ac:dyDescent="0.2">
      <c r="F87" s="6"/>
    </row>
    <row r="88" spans="1:28" x14ac:dyDescent="0.2">
      <c r="F88" s="6"/>
    </row>
    <row r="89" spans="1:28" x14ac:dyDescent="0.2">
      <c r="F89" s="6"/>
    </row>
    <row r="90" spans="1:28" x14ac:dyDescent="0.2">
      <c r="F90" s="6"/>
    </row>
    <row r="91" spans="1:28" x14ac:dyDescent="0.2">
      <c r="F91" s="6"/>
    </row>
    <row r="92" spans="1:28" x14ac:dyDescent="0.2">
      <c r="F92" s="6"/>
    </row>
    <row r="93" spans="1:28" x14ac:dyDescent="0.2">
      <c r="F93" s="6"/>
    </row>
    <row r="94" spans="1:28" x14ac:dyDescent="0.2">
      <c r="F94" s="6"/>
    </row>
    <row r="95" spans="1:28" x14ac:dyDescent="0.2">
      <c r="F95" s="6"/>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sheetData>
  <mergeCells count="31">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 ref="D2:U7"/>
    <mergeCell ref="D26:D27"/>
    <mergeCell ref="W9:Z9"/>
    <mergeCell ref="W8:Y8"/>
    <mergeCell ref="T8:U8"/>
    <mergeCell ref="B9:M9"/>
    <mergeCell ref="V10:AA10"/>
    <mergeCell ref="C16:Z16"/>
    <mergeCell ref="O17:S17"/>
    <mergeCell ref="W25:X25"/>
    <mergeCell ref="W56:AA56"/>
    <mergeCell ref="C68:F68"/>
    <mergeCell ref="C78:D78"/>
    <mergeCell ref="C67:F67"/>
    <mergeCell ref="A56:E56"/>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1"/>
  <sheetViews>
    <sheetView topLeftCell="A119" zoomScaleNormal="100" workbookViewId="0">
      <selection activeCell="AC125" sqref="AC125"/>
    </sheetView>
  </sheetViews>
  <sheetFormatPr defaultRowHeight="15.75" customHeight="1" x14ac:dyDescent="0.2"/>
  <cols>
    <col min="1" max="1" width="5.42578125" style="192" customWidth="1"/>
    <col min="2" max="2" width="9.42578125" style="108" customWidth="1"/>
    <col min="3" max="3" width="6.42578125" style="100" customWidth="1"/>
    <col min="4" max="4" width="21.7109375" style="109" customWidth="1"/>
    <col min="5" max="5" width="13.28515625" style="163" customWidth="1"/>
    <col min="6" max="6" width="12.7109375" style="103" hidden="1" customWidth="1"/>
    <col min="7" max="7" width="12.7109375" style="106" hidden="1" customWidth="1"/>
    <col min="8" max="8" width="10" style="106" hidden="1" customWidth="1"/>
    <col min="9" max="9" width="9.28515625" style="184" hidden="1" customWidth="1"/>
    <col min="10" max="10" width="10.42578125" style="184"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4" customWidth="1"/>
    <col min="24" max="24" width="12.7109375" style="100" customWidth="1"/>
    <col min="25" max="25" width="9.42578125" style="100" customWidth="1"/>
    <col min="26" max="26" width="10.28515625" style="110" customWidth="1"/>
    <col min="27" max="27" width="9.7109375" style="110" customWidth="1"/>
    <col min="28" max="259" width="9.140625" style="106" customWidth="1"/>
  </cols>
  <sheetData>
    <row r="1" spans="1:26" hidden="1" x14ac:dyDescent="0.2"/>
    <row r="2" spans="1:26" x14ac:dyDescent="0.2">
      <c r="A2" s="244"/>
      <c r="B2" s="228"/>
      <c r="C2" s="244"/>
      <c r="D2" s="370"/>
      <c r="E2" s="370"/>
      <c r="F2" s="370"/>
      <c r="G2" s="370"/>
      <c r="H2" s="370"/>
      <c r="I2" s="370"/>
      <c r="J2" s="370"/>
      <c r="K2" s="370"/>
      <c r="L2" s="370"/>
      <c r="M2" s="370"/>
      <c r="N2" s="370"/>
      <c r="O2" s="370"/>
      <c r="P2" s="370"/>
      <c r="Q2" s="370"/>
      <c r="R2" s="370"/>
      <c r="S2" s="370"/>
      <c r="T2" s="370"/>
      <c r="U2" s="370"/>
      <c r="V2" s="244"/>
      <c r="W2" s="244"/>
      <c r="X2" s="244"/>
      <c r="Y2" s="244"/>
    </row>
    <row r="3" spans="1:26" x14ac:dyDescent="0.2">
      <c r="A3" s="244"/>
      <c r="B3" s="228"/>
      <c r="C3" s="244"/>
      <c r="D3" s="370"/>
      <c r="E3" s="370"/>
      <c r="F3" s="370"/>
      <c r="G3" s="370"/>
      <c r="H3" s="370"/>
      <c r="I3" s="370"/>
      <c r="J3" s="370"/>
      <c r="K3" s="370"/>
      <c r="L3" s="370"/>
      <c r="M3" s="370"/>
      <c r="N3" s="370"/>
      <c r="O3" s="370"/>
      <c r="P3" s="370"/>
      <c r="Q3" s="370"/>
      <c r="R3" s="370"/>
      <c r="S3" s="370"/>
      <c r="T3" s="370"/>
      <c r="U3" s="370"/>
      <c r="V3" s="244"/>
      <c r="W3" s="244"/>
      <c r="X3" s="244"/>
      <c r="Y3" s="244"/>
    </row>
    <row r="4" spans="1:26" x14ac:dyDescent="0.2">
      <c r="A4" s="244"/>
      <c r="B4" s="228"/>
      <c r="C4" s="244"/>
      <c r="D4" s="370"/>
      <c r="E4" s="370"/>
      <c r="F4" s="370"/>
      <c r="G4" s="370"/>
      <c r="H4" s="370"/>
      <c r="I4" s="370"/>
      <c r="J4" s="370"/>
      <c r="K4" s="370"/>
      <c r="L4" s="370"/>
      <c r="M4" s="370"/>
      <c r="N4" s="370"/>
      <c r="O4" s="370"/>
      <c r="P4" s="370"/>
      <c r="Q4" s="370"/>
      <c r="R4" s="370"/>
      <c r="S4" s="370"/>
      <c r="T4" s="370"/>
      <c r="U4" s="370"/>
      <c r="V4" s="244"/>
      <c r="W4" s="244"/>
      <c r="X4" s="244"/>
      <c r="Y4" s="244"/>
    </row>
    <row r="5" spans="1:26" x14ac:dyDescent="0.2">
      <c r="A5" s="244"/>
      <c r="B5" s="228"/>
      <c r="C5" s="244"/>
      <c r="D5" s="370"/>
      <c r="E5" s="370"/>
      <c r="F5" s="370"/>
      <c r="G5" s="370"/>
      <c r="H5" s="370"/>
      <c r="I5" s="370"/>
      <c r="J5" s="370"/>
      <c r="K5" s="370"/>
      <c r="L5" s="370"/>
      <c r="M5" s="370"/>
      <c r="N5" s="370"/>
      <c r="O5" s="370"/>
      <c r="P5" s="370"/>
      <c r="Q5" s="370"/>
      <c r="R5" s="370"/>
      <c r="S5" s="370"/>
      <c r="T5" s="370"/>
      <c r="U5" s="370"/>
      <c r="V5" s="244"/>
      <c r="W5" s="244"/>
      <c r="X5" s="244"/>
      <c r="Y5" s="244"/>
    </row>
    <row r="6" spans="1:26" x14ac:dyDescent="0.2">
      <c r="A6" s="244"/>
      <c r="B6" s="228"/>
      <c r="C6" s="244"/>
      <c r="D6" s="370"/>
      <c r="E6" s="370"/>
      <c r="F6" s="370"/>
      <c r="G6" s="370"/>
      <c r="H6" s="370"/>
      <c r="I6" s="370"/>
      <c r="J6" s="370"/>
      <c r="K6" s="370"/>
      <c r="L6" s="370"/>
      <c r="M6" s="370"/>
      <c r="N6" s="370"/>
      <c r="O6" s="370"/>
      <c r="P6" s="370"/>
      <c r="Q6" s="370"/>
      <c r="R6" s="370"/>
      <c r="S6" s="370"/>
      <c r="T6" s="370"/>
      <c r="U6" s="370"/>
      <c r="V6" s="244"/>
      <c r="W6" s="244"/>
      <c r="X6" s="244"/>
      <c r="Y6" s="244"/>
    </row>
    <row r="7" spans="1:26" ht="18.75" x14ac:dyDescent="0.2">
      <c r="B7" s="345" t="s">
        <v>276</v>
      </c>
      <c r="C7" s="345"/>
      <c r="D7" s="345"/>
      <c r="E7" s="345"/>
      <c r="F7" s="345"/>
      <c r="G7" s="345"/>
      <c r="H7" s="345"/>
      <c r="I7" s="345"/>
      <c r="J7" s="345"/>
      <c r="K7" s="345"/>
      <c r="L7" s="345"/>
      <c r="M7" s="345"/>
      <c r="N7" s="345"/>
      <c r="O7" s="345"/>
      <c r="P7" s="345"/>
      <c r="Q7" s="188"/>
      <c r="R7" s="188"/>
      <c r="S7" s="188"/>
      <c r="T7" s="188"/>
      <c r="U7" s="188"/>
      <c r="V7" s="188"/>
      <c r="X7" s="188"/>
      <c r="Y7" s="188"/>
    </row>
    <row r="8" spans="1:26" x14ac:dyDescent="0.25">
      <c r="A8" s="244"/>
      <c r="B8" s="330"/>
      <c r="C8" s="228"/>
      <c r="O8" s="244"/>
      <c r="P8" s="244"/>
      <c r="Q8" s="244"/>
      <c r="R8" s="244"/>
      <c r="S8" s="244"/>
      <c r="T8" s="244"/>
      <c r="U8" s="244"/>
      <c r="V8" s="244"/>
      <c r="W8" s="244"/>
      <c r="X8" s="244"/>
      <c r="Y8" s="244"/>
    </row>
    <row r="9" spans="1:26" ht="18.75" x14ac:dyDescent="0.2">
      <c r="C9" s="188"/>
      <c r="O9" s="188"/>
      <c r="P9" s="188"/>
      <c r="Q9" s="188"/>
      <c r="R9" s="188"/>
      <c r="S9" s="244"/>
      <c r="T9" s="248"/>
      <c r="U9" s="245" t="s">
        <v>275</v>
      </c>
      <c r="V9" s="248"/>
      <c r="W9" s="248"/>
      <c r="X9" s="248"/>
      <c r="Y9" s="11"/>
      <c r="Z9" s="11"/>
    </row>
    <row r="10" spans="1:26" ht="18.75" x14ac:dyDescent="0.2">
      <c r="A10" s="202"/>
      <c r="C10" s="202"/>
      <c r="O10" s="202"/>
      <c r="P10" s="202"/>
      <c r="Q10" s="202"/>
      <c r="R10" s="202"/>
      <c r="S10" s="202"/>
      <c r="T10" s="11"/>
      <c r="U10" s="270" t="s">
        <v>417</v>
      </c>
      <c r="V10" s="270"/>
      <c r="W10" s="270"/>
      <c r="X10" s="270"/>
      <c r="Y10" s="270"/>
      <c r="Z10" s="270"/>
    </row>
    <row r="11" spans="1:26" ht="18.75" x14ac:dyDescent="0.2">
      <c r="C11" s="188"/>
      <c r="O11" s="188"/>
      <c r="P11" s="188"/>
      <c r="Q11" s="188"/>
      <c r="R11" s="188"/>
      <c r="S11" s="188"/>
      <c r="T11" s="389"/>
      <c r="U11" s="389"/>
      <c r="V11" s="389"/>
      <c r="W11" s="389"/>
      <c r="X11" s="389"/>
      <c r="Y11" s="389"/>
      <c r="Z11" s="389"/>
    </row>
    <row r="12" spans="1:26" ht="18.75" x14ac:dyDescent="0.2">
      <c r="C12" s="191"/>
      <c r="O12" s="191"/>
      <c r="P12" s="191"/>
      <c r="Q12" s="191"/>
      <c r="R12" s="191"/>
      <c r="S12" s="191"/>
      <c r="T12" s="190"/>
      <c r="U12" s="190"/>
      <c r="V12" s="190"/>
      <c r="W12" s="223"/>
      <c r="X12" s="190"/>
      <c r="Y12" s="190"/>
      <c r="Z12" s="190"/>
    </row>
    <row r="13" spans="1:26" ht="18.75" x14ac:dyDescent="0.2">
      <c r="A13" s="282"/>
      <c r="B13" s="228"/>
      <c r="C13" s="282"/>
      <c r="O13" s="282"/>
      <c r="P13" s="282"/>
      <c r="Q13" s="282"/>
      <c r="R13" s="282"/>
      <c r="S13" s="282"/>
      <c r="T13" s="283"/>
      <c r="U13" s="283"/>
      <c r="V13" s="283"/>
      <c r="W13" s="283"/>
      <c r="X13" s="283"/>
      <c r="Y13" s="283"/>
      <c r="Z13" s="283"/>
    </row>
    <row r="14" spans="1:26" ht="18.75" x14ac:dyDescent="0.2">
      <c r="C14" s="191"/>
      <c r="O14" s="191"/>
      <c r="P14" s="191"/>
      <c r="Q14" s="191"/>
      <c r="R14" s="191"/>
      <c r="S14" s="191"/>
      <c r="T14" s="190"/>
      <c r="U14" s="190"/>
      <c r="V14" s="190"/>
      <c r="W14" s="223"/>
      <c r="X14" s="190"/>
      <c r="Y14" s="190"/>
      <c r="Z14" s="190"/>
    </row>
    <row r="15" spans="1:26" x14ac:dyDescent="0.2">
      <c r="C15" s="188"/>
      <c r="O15" s="188"/>
      <c r="P15" s="188"/>
      <c r="Q15" s="188"/>
      <c r="R15" s="188"/>
      <c r="S15" s="188"/>
      <c r="T15" s="188"/>
      <c r="U15" s="188"/>
      <c r="V15" s="188"/>
      <c r="X15" s="188"/>
      <c r="Y15" s="188"/>
    </row>
    <row r="16" spans="1:26" x14ac:dyDescent="0.2">
      <c r="C16" s="188"/>
      <c r="O16" s="188"/>
      <c r="P16" s="188"/>
      <c r="Q16" s="188"/>
      <c r="R16" s="188"/>
      <c r="S16" s="188"/>
      <c r="T16" s="188"/>
      <c r="U16" s="188"/>
      <c r="V16" s="188"/>
      <c r="X16" s="188"/>
      <c r="Y16" s="188"/>
    </row>
    <row r="17" spans="1:46" ht="18" customHeight="1" x14ac:dyDescent="0.2">
      <c r="D17" s="108"/>
      <c r="E17" s="390" t="s">
        <v>62</v>
      </c>
      <c r="F17" s="390"/>
      <c r="G17" s="390"/>
      <c r="H17" s="390"/>
      <c r="I17" s="390"/>
      <c r="J17" s="390"/>
      <c r="K17" s="390"/>
      <c r="L17" s="390"/>
      <c r="M17" s="390"/>
      <c r="N17" s="390"/>
      <c r="O17" s="390"/>
      <c r="P17" s="390"/>
      <c r="Q17" s="390"/>
      <c r="R17" s="390"/>
      <c r="S17" s="111"/>
      <c r="T17" s="111"/>
      <c r="U17" s="111"/>
      <c r="V17" s="111"/>
      <c r="W17" s="227"/>
    </row>
    <row r="18" spans="1:46" ht="18" customHeight="1" x14ac:dyDescent="0.2">
      <c r="C18" s="188"/>
      <c r="D18" s="108"/>
      <c r="F18" s="189"/>
      <c r="G18" s="189"/>
      <c r="H18" s="189"/>
      <c r="I18" s="189"/>
      <c r="J18" s="189"/>
      <c r="K18" s="189"/>
      <c r="L18" s="189"/>
      <c r="M18" s="189"/>
      <c r="N18" s="227"/>
      <c r="O18" s="189"/>
      <c r="P18" s="189"/>
      <c r="Q18" s="189"/>
      <c r="R18" s="189"/>
      <c r="S18" s="189"/>
      <c r="T18" s="189"/>
      <c r="U18" s="189"/>
      <c r="V18" s="189"/>
      <c r="W18" s="227"/>
      <c r="X18" s="188"/>
      <c r="Y18" s="188"/>
    </row>
    <row r="19" spans="1:46" ht="15" customHeight="1" x14ac:dyDescent="0.2">
      <c r="D19" s="108"/>
      <c r="F19" s="108"/>
      <c r="G19" s="108"/>
      <c r="H19" s="108"/>
      <c r="I19" s="185"/>
      <c r="J19" s="185"/>
      <c r="K19" s="108"/>
      <c r="L19" s="108"/>
      <c r="M19" s="108"/>
      <c r="N19" s="228"/>
    </row>
    <row r="20" spans="1:46" ht="16.5" thickBot="1" x14ac:dyDescent="0.25">
      <c r="B20" s="100"/>
      <c r="C20" s="17"/>
      <c r="D20" s="100"/>
    </row>
    <row r="21" spans="1:46" ht="21" customHeight="1" thickBot="1" x14ac:dyDescent="0.25">
      <c r="B21" s="100"/>
      <c r="D21" s="101"/>
      <c r="E21" s="273" t="s">
        <v>0</v>
      </c>
      <c r="F21" s="95" t="s">
        <v>5</v>
      </c>
      <c r="G21" s="112" t="s">
        <v>6</v>
      </c>
      <c r="H21" s="43" t="s">
        <v>7</v>
      </c>
      <c r="I21" s="73" t="s">
        <v>3</v>
      </c>
      <c r="J21" s="73" t="s">
        <v>4</v>
      </c>
      <c r="K21" s="113" t="s">
        <v>63</v>
      </c>
      <c r="L21" s="43" t="s">
        <v>395</v>
      </c>
      <c r="M21" s="114" t="s">
        <v>2</v>
      </c>
      <c r="N21" s="114">
        <v>66.08</v>
      </c>
      <c r="O21" s="115" t="s">
        <v>5</v>
      </c>
      <c r="P21" s="115" t="s">
        <v>6</v>
      </c>
      <c r="Q21" s="115" t="s">
        <v>7</v>
      </c>
      <c r="R21" s="65" t="s">
        <v>3</v>
      </c>
      <c r="S21" s="65" t="s">
        <v>4</v>
      </c>
      <c r="T21" s="65" t="s">
        <v>63</v>
      </c>
      <c r="U21" s="65" t="s">
        <v>395</v>
      </c>
      <c r="V21" s="65" t="s">
        <v>2</v>
      </c>
      <c r="W21" s="235">
        <v>66.08</v>
      </c>
      <c r="X21" s="116"/>
      <c r="Y21" s="117"/>
      <c r="Z21" s="391"/>
      <c r="AA21" s="391"/>
    </row>
    <row r="22" spans="1:46" s="108" customFormat="1" ht="191.25" customHeight="1" thickBot="1" x14ac:dyDescent="0.25">
      <c r="A22" s="348" t="s">
        <v>8</v>
      </c>
      <c r="B22" s="363" t="s">
        <v>9</v>
      </c>
      <c r="C22" s="348" t="s">
        <v>64</v>
      </c>
      <c r="D22" s="348" t="s">
        <v>65</v>
      </c>
      <c r="E22" s="394" t="s">
        <v>66</v>
      </c>
      <c r="F22" s="118" t="s">
        <v>270</v>
      </c>
      <c r="G22" s="118" t="s">
        <v>67</v>
      </c>
      <c r="H22" s="118" t="s">
        <v>68</v>
      </c>
      <c r="I22" s="186" t="s">
        <v>14</v>
      </c>
      <c r="J22" s="187" t="s">
        <v>69</v>
      </c>
      <c r="K22" s="119" t="s">
        <v>70</v>
      </c>
      <c r="L22" s="29" t="s">
        <v>16</v>
      </c>
      <c r="M22" s="117" t="s">
        <v>17</v>
      </c>
      <c r="N22" s="117" t="s">
        <v>269</v>
      </c>
      <c r="O22" s="120" t="s">
        <v>268</v>
      </c>
      <c r="P22" s="280" t="s">
        <v>399</v>
      </c>
      <c r="Q22" s="121" t="s">
        <v>398</v>
      </c>
      <c r="R22" s="280" t="s">
        <v>277</v>
      </c>
      <c r="S22" s="122" t="s">
        <v>397</v>
      </c>
      <c r="T22" s="123" t="s">
        <v>70</v>
      </c>
      <c r="U22" s="122" t="s">
        <v>396</v>
      </c>
      <c r="V22" s="122" t="s">
        <v>17</v>
      </c>
      <c r="W22" s="45" t="s">
        <v>269</v>
      </c>
      <c r="X22" s="124" t="s">
        <v>19</v>
      </c>
      <c r="Y22" s="396" t="s">
        <v>20</v>
      </c>
      <c r="Z22" s="392" t="s">
        <v>71</v>
      </c>
      <c r="AA22" s="392" t="s">
        <v>72</v>
      </c>
    </row>
    <row r="23" spans="1:46" s="108" customFormat="1" ht="98.25" customHeight="1" thickBot="1" x14ac:dyDescent="0.25">
      <c r="A23" s="398"/>
      <c r="B23" s="403"/>
      <c r="C23" s="398"/>
      <c r="D23" s="398"/>
      <c r="E23" s="395"/>
      <c r="F23" s="43" t="s">
        <v>26</v>
      </c>
      <c r="G23" s="43" t="s">
        <v>26</v>
      </c>
      <c r="H23" s="43" t="s">
        <v>26</v>
      </c>
      <c r="I23" s="50" t="s">
        <v>26</v>
      </c>
      <c r="J23" s="50" t="s">
        <v>26</v>
      </c>
      <c r="K23" s="43" t="s">
        <v>26</v>
      </c>
      <c r="L23" s="43" t="s">
        <v>26</v>
      </c>
      <c r="M23" s="35" t="s">
        <v>26</v>
      </c>
      <c r="N23" s="43" t="s">
        <v>26</v>
      </c>
      <c r="O23" s="312" t="s">
        <v>73</v>
      </c>
      <c r="P23" s="313" t="s">
        <v>74</v>
      </c>
      <c r="Q23" s="313" t="s">
        <v>74</v>
      </c>
      <c r="R23" s="313" t="s">
        <v>74</v>
      </c>
      <c r="S23" s="312" t="s">
        <v>74</v>
      </c>
      <c r="T23" s="313" t="s">
        <v>74</v>
      </c>
      <c r="U23" s="312" t="s">
        <v>74</v>
      </c>
      <c r="V23" s="312" t="s">
        <v>74</v>
      </c>
      <c r="W23" s="312" t="s">
        <v>74</v>
      </c>
      <c r="X23" s="313" t="s">
        <v>75</v>
      </c>
      <c r="Y23" s="397"/>
      <c r="Z23" s="393"/>
      <c r="AA23" s="393"/>
    </row>
    <row r="24" spans="1:46" ht="29.25" customHeight="1" x14ac:dyDescent="0.2">
      <c r="A24" s="401">
        <v>1</v>
      </c>
      <c r="B24" s="404" t="s">
        <v>76</v>
      </c>
      <c r="C24" s="401">
        <v>1</v>
      </c>
      <c r="D24" s="406" t="s">
        <v>77</v>
      </c>
      <c r="E24" s="399" t="s">
        <v>78</v>
      </c>
      <c r="F24" s="401">
        <v>21000</v>
      </c>
      <c r="G24" s="401">
        <v>2000</v>
      </c>
      <c r="H24" s="401">
        <v>4000</v>
      </c>
      <c r="I24" s="408">
        <v>1000</v>
      </c>
      <c r="J24" s="408">
        <v>1000</v>
      </c>
      <c r="K24" s="401">
        <v>2000</v>
      </c>
      <c r="L24" s="401">
        <v>1000</v>
      </c>
      <c r="M24" s="401"/>
      <c r="N24" s="225"/>
      <c r="O24" s="373">
        <f>F24/1.21</f>
        <v>17355.371900826445</v>
      </c>
      <c r="P24" s="373">
        <f t="shared" ref="P24:W24" si="0">G24/1.21</f>
        <v>1652.8925619834711</v>
      </c>
      <c r="Q24" s="373">
        <f t="shared" si="0"/>
        <v>3305.7851239669421</v>
      </c>
      <c r="R24" s="373">
        <f t="shared" si="0"/>
        <v>826.44628099173553</v>
      </c>
      <c r="S24" s="373">
        <f t="shared" si="0"/>
        <v>826.44628099173553</v>
      </c>
      <c r="T24" s="373">
        <f t="shared" si="0"/>
        <v>1652.8925619834711</v>
      </c>
      <c r="U24" s="373">
        <f t="shared" si="0"/>
        <v>826.44628099173553</v>
      </c>
      <c r="V24" s="373">
        <f t="shared" si="0"/>
        <v>0</v>
      </c>
      <c r="W24" s="373">
        <f t="shared" si="0"/>
        <v>0</v>
      </c>
      <c r="X24" s="373">
        <f>SUM(O24:W24)</f>
        <v>26446.280991735533</v>
      </c>
      <c r="Y24" s="387" t="s">
        <v>79</v>
      </c>
      <c r="Z24" s="375" t="s">
        <v>290</v>
      </c>
      <c r="AA24" s="377" t="s">
        <v>366</v>
      </c>
    </row>
    <row r="25" spans="1:46" ht="19.5" customHeight="1" thickBot="1" x14ac:dyDescent="0.25">
      <c r="A25" s="402"/>
      <c r="B25" s="405"/>
      <c r="C25" s="402"/>
      <c r="D25" s="407"/>
      <c r="E25" s="400"/>
      <c r="F25" s="402"/>
      <c r="G25" s="402"/>
      <c r="H25" s="402"/>
      <c r="I25" s="409"/>
      <c r="J25" s="409"/>
      <c r="K25" s="402"/>
      <c r="L25" s="402"/>
      <c r="M25" s="402"/>
      <c r="N25" s="226"/>
      <c r="O25" s="374"/>
      <c r="P25" s="374"/>
      <c r="Q25" s="374"/>
      <c r="R25" s="374"/>
      <c r="S25" s="374"/>
      <c r="T25" s="374"/>
      <c r="U25" s="374"/>
      <c r="V25" s="374"/>
      <c r="W25" s="374"/>
      <c r="X25" s="374"/>
      <c r="Y25" s="388"/>
      <c r="Z25" s="376"/>
      <c r="AA25" s="378"/>
    </row>
    <row r="26" spans="1:46" s="125" customFormat="1" ht="25.5" customHeight="1" thickBot="1" x14ac:dyDescent="0.25">
      <c r="A26" s="43">
        <v>2</v>
      </c>
      <c r="B26" s="39"/>
      <c r="C26" s="43"/>
      <c r="D26" s="70" t="s">
        <v>80</v>
      </c>
      <c r="E26" s="126"/>
      <c r="F26" s="50">
        <f t="shared" ref="F26:L26" si="1">SUM(F24)</f>
        <v>21000</v>
      </c>
      <c r="G26" s="50">
        <f t="shared" si="1"/>
        <v>2000</v>
      </c>
      <c r="H26" s="50">
        <f t="shared" si="1"/>
        <v>4000</v>
      </c>
      <c r="I26" s="50">
        <f t="shared" si="1"/>
        <v>1000</v>
      </c>
      <c r="J26" s="50">
        <f t="shared" si="1"/>
        <v>1000</v>
      </c>
      <c r="K26" s="50">
        <f t="shared" si="1"/>
        <v>2000</v>
      </c>
      <c r="L26" s="50">
        <f t="shared" si="1"/>
        <v>1000</v>
      </c>
      <c r="M26" s="50"/>
      <c r="N26" s="50"/>
      <c r="O26" s="52">
        <f t="shared" ref="O26:X26" si="2">SUM(O24)</f>
        <v>17355.371900826445</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26446.280991735533</v>
      </c>
      <c r="Y26" s="127"/>
      <c r="Z26" s="128"/>
      <c r="AA26" s="129"/>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6" t="s">
        <v>83</v>
      </c>
      <c r="F27" s="50">
        <v>4000</v>
      </c>
      <c r="G27" s="50">
        <v>10000</v>
      </c>
      <c r="H27" s="50">
        <v>35000</v>
      </c>
      <c r="I27" s="50">
        <v>1000</v>
      </c>
      <c r="J27" s="50">
        <v>1000</v>
      </c>
      <c r="K27" s="50">
        <v>4000</v>
      </c>
      <c r="L27" s="50">
        <v>1000</v>
      </c>
      <c r="M27" s="50"/>
      <c r="N27" s="50"/>
      <c r="O27" s="52">
        <f>F27/1.21</f>
        <v>3305.7851239669421</v>
      </c>
      <c r="P27" s="52">
        <f t="shared" ref="P27:W27" si="3">G27/1.21</f>
        <v>8264.4628099173551</v>
      </c>
      <c r="Q27" s="52">
        <f t="shared" si="3"/>
        <v>28925.619834710746</v>
      </c>
      <c r="R27" s="52">
        <f t="shared" si="3"/>
        <v>826.44628099173553</v>
      </c>
      <c r="S27" s="52">
        <f t="shared" si="3"/>
        <v>826.44628099173553</v>
      </c>
      <c r="T27" s="52">
        <f t="shared" si="3"/>
        <v>3305.7851239669421</v>
      </c>
      <c r="U27" s="52">
        <f t="shared" si="3"/>
        <v>826.44628099173553</v>
      </c>
      <c r="V27" s="52">
        <f t="shared" si="3"/>
        <v>0</v>
      </c>
      <c r="W27" s="52">
        <f t="shared" si="3"/>
        <v>0</v>
      </c>
      <c r="X27" s="52">
        <f>SUM(O27:W27)</f>
        <v>46280.991735537194</v>
      </c>
      <c r="Y27" s="130" t="s">
        <v>79</v>
      </c>
      <c r="Z27" s="131" t="s">
        <v>297</v>
      </c>
      <c r="AA27" s="131" t="s">
        <v>367</v>
      </c>
      <c r="AC27" s="106" t="s">
        <v>66</v>
      </c>
    </row>
    <row r="28" spans="1:46" s="132" customFormat="1" ht="29.25" customHeight="1" thickBot="1" x14ac:dyDescent="0.25">
      <c r="A28" s="43">
        <v>4</v>
      </c>
      <c r="B28" s="57"/>
      <c r="C28" s="57"/>
      <c r="D28" s="57" t="s">
        <v>84</v>
      </c>
      <c r="E28" s="131"/>
      <c r="F28" s="50">
        <f t="shared" ref="F28:L28" si="4">SUM(F27)</f>
        <v>4000</v>
      </c>
      <c r="G28" s="50">
        <f t="shared" si="4"/>
        <v>10000</v>
      </c>
      <c r="H28" s="50">
        <f t="shared" si="4"/>
        <v>35000</v>
      </c>
      <c r="I28" s="50">
        <f t="shared" si="4"/>
        <v>1000</v>
      </c>
      <c r="J28" s="50">
        <f t="shared" si="4"/>
        <v>1000</v>
      </c>
      <c r="K28" s="50">
        <f t="shared" si="4"/>
        <v>4000</v>
      </c>
      <c r="L28" s="50">
        <f t="shared" si="4"/>
        <v>1000</v>
      </c>
      <c r="M28" s="50"/>
      <c r="N28" s="50"/>
      <c r="O28" s="52">
        <f t="shared" ref="O28:X28" si="5">SUM(O27)</f>
        <v>3305.7851239669421</v>
      </c>
      <c r="P28" s="52">
        <f t="shared" si="5"/>
        <v>8264.4628099173551</v>
      </c>
      <c r="Q28" s="52">
        <f t="shared" si="5"/>
        <v>28925.619834710746</v>
      </c>
      <c r="R28" s="52">
        <f t="shared" si="5"/>
        <v>826.44628099173553</v>
      </c>
      <c r="S28" s="52">
        <f t="shared" si="5"/>
        <v>826.44628099173553</v>
      </c>
      <c r="T28" s="52">
        <f t="shared" si="5"/>
        <v>3305.7851239669421</v>
      </c>
      <c r="U28" s="52">
        <f t="shared" si="5"/>
        <v>826.44628099173553</v>
      </c>
      <c r="V28" s="52">
        <f t="shared" si="5"/>
        <v>0</v>
      </c>
      <c r="W28" s="52">
        <f t="shared" si="5"/>
        <v>0</v>
      </c>
      <c r="X28" s="52">
        <f t="shared" si="5"/>
        <v>46280.991735537194</v>
      </c>
      <c r="Y28" s="127"/>
      <c r="Z28" s="133"/>
      <c r="AA28" s="129"/>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5">
        <v>5</v>
      </c>
      <c r="B29" s="43" t="s">
        <v>85</v>
      </c>
      <c r="C29" s="43">
        <v>3</v>
      </c>
      <c r="D29" s="70" t="s">
        <v>86</v>
      </c>
      <c r="E29" s="126" t="s">
        <v>87</v>
      </c>
      <c r="F29" s="50">
        <v>600000</v>
      </c>
      <c r="G29" s="50">
        <v>212000</v>
      </c>
      <c r="H29" s="180">
        <v>600000</v>
      </c>
      <c r="I29" s="50">
        <v>15000</v>
      </c>
      <c r="J29" s="50">
        <v>50000</v>
      </c>
      <c r="K29" s="50">
        <v>40000</v>
      </c>
      <c r="L29" s="50">
        <v>16000</v>
      </c>
      <c r="M29" s="50"/>
      <c r="N29" s="50"/>
      <c r="O29" s="52">
        <f>F29/1.21</f>
        <v>495867.76859504136</v>
      </c>
      <c r="P29" s="52">
        <f t="shared" ref="P29:W29" si="6">G29/1.21</f>
        <v>175206.61157024794</v>
      </c>
      <c r="Q29" s="52">
        <f t="shared" si="6"/>
        <v>495867.76859504136</v>
      </c>
      <c r="R29" s="52">
        <f t="shared" si="6"/>
        <v>12396.694214876034</v>
      </c>
      <c r="S29" s="52">
        <f t="shared" si="6"/>
        <v>41322.314049586777</v>
      </c>
      <c r="T29" s="52">
        <f t="shared" si="6"/>
        <v>33057.85123966942</v>
      </c>
      <c r="U29" s="52">
        <f t="shared" si="6"/>
        <v>13223.140495867769</v>
      </c>
      <c r="V29" s="52">
        <f t="shared" si="6"/>
        <v>0</v>
      </c>
      <c r="W29" s="52">
        <f t="shared" si="6"/>
        <v>0</v>
      </c>
      <c r="X29" s="52">
        <f>SUM(O29:W29)</f>
        <v>1266942.1487603306</v>
      </c>
      <c r="Y29" s="130" t="s">
        <v>79</v>
      </c>
      <c r="Z29" s="379" t="s">
        <v>88</v>
      </c>
      <c r="AA29" s="380"/>
    </row>
    <row r="30" spans="1:46" ht="30" customHeight="1" thickBot="1" x14ac:dyDescent="0.25">
      <c r="A30" s="43">
        <v>6</v>
      </c>
      <c r="B30" s="43"/>
      <c r="C30" s="43"/>
      <c r="D30" s="95" t="s">
        <v>89</v>
      </c>
      <c r="E30" s="126"/>
      <c r="F30" s="50">
        <f t="shared" ref="F30:L30" si="7">SUM(F29)</f>
        <v>600000</v>
      </c>
      <c r="G30" s="50">
        <f t="shared" si="7"/>
        <v>212000</v>
      </c>
      <c r="H30" s="50">
        <f t="shared" si="7"/>
        <v>600000</v>
      </c>
      <c r="I30" s="50">
        <f t="shared" si="7"/>
        <v>15000</v>
      </c>
      <c r="J30" s="50">
        <f t="shared" si="7"/>
        <v>50000</v>
      </c>
      <c r="K30" s="50">
        <f t="shared" si="7"/>
        <v>40000</v>
      </c>
      <c r="L30" s="50">
        <f t="shared" si="7"/>
        <v>16000</v>
      </c>
      <c r="M30" s="50"/>
      <c r="N30" s="50"/>
      <c r="O30" s="52">
        <f t="shared" ref="O30:X30" si="8">SUM(O29)</f>
        <v>495867.76859504136</v>
      </c>
      <c r="P30" s="52">
        <f t="shared" si="8"/>
        <v>175206.61157024794</v>
      </c>
      <c r="Q30" s="52">
        <f t="shared" si="8"/>
        <v>495867.76859504136</v>
      </c>
      <c r="R30" s="52">
        <f t="shared" si="8"/>
        <v>12396.694214876034</v>
      </c>
      <c r="S30" s="52">
        <f t="shared" si="8"/>
        <v>41322.314049586777</v>
      </c>
      <c r="T30" s="52">
        <f t="shared" si="8"/>
        <v>33057.85123966942</v>
      </c>
      <c r="U30" s="52">
        <f t="shared" si="8"/>
        <v>13223.140495867769</v>
      </c>
      <c r="V30" s="52">
        <f t="shared" si="8"/>
        <v>0</v>
      </c>
      <c r="W30" s="52">
        <f t="shared" si="8"/>
        <v>0</v>
      </c>
      <c r="X30" s="52">
        <f t="shared" si="8"/>
        <v>1266942.1487603306</v>
      </c>
      <c r="Y30" s="130"/>
      <c r="Z30" s="381"/>
      <c r="AA30" s="382"/>
    </row>
    <row r="31" spans="1:46" ht="47.25" customHeight="1" thickBot="1" x14ac:dyDescent="0.25">
      <c r="A31" s="43">
        <v>7</v>
      </c>
      <c r="B31" s="43" t="s">
        <v>90</v>
      </c>
      <c r="C31" s="43">
        <v>4</v>
      </c>
      <c r="D31" s="70" t="s">
        <v>418</v>
      </c>
      <c r="E31" s="126" t="s">
        <v>91</v>
      </c>
      <c r="F31" s="50">
        <v>39000</v>
      </c>
      <c r="G31" s="50">
        <v>31000</v>
      </c>
      <c r="H31" s="50">
        <v>120000</v>
      </c>
      <c r="I31" s="289">
        <v>2000</v>
      </c>
      <c r="J31" s="50">
        <v>13000</v>
      </c>
      <c r="K31" s="50">
        <v>6000</v>
      </c>
      <c r="L31" s="50">
        <v>12000</v>
      </c>
      <c r="M31" s="50"/>
      <c r="N31" s="50"/>
      <c r="O31" s="52">
        <f>F31/1.11</f>
        <v>35135.135135135133</v>
      </c>
      <c r="P31" s="52">
        <f t="shared" ref="P31:W31" si="9">G31/1.11</f>
        <v>27927.927927927925</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200900.90090090089</v>
      </c>
      <c r="Y31" s="130" t="s">
        <v>79</v>
      </c>
      <c r="Z31" s="383"/>
      <c r="AA31" s="384"/>
    </row>
    <row r="32" spans="1:46" ht="129" customHeight="1" thickBot="1" x14ac:dyDescent="0.25">
      <c r="A32" s="194">
        <v>8</v>
      </c>
      <c r="B32" s="43" t="s">
        <v>90</v>
      </c>
      <c r="C32" s="43">
        <v>5</v>
      </c>
      <c r="D32" s="70" t="s">
        <v>92</v>
      </c>
      <c r="E32" s="126" t="s">
        <v>93</v>
      </c>
      <c r="F32" s="50">
        <v>96000</v>
      </c>
      <c r="G32" s="50">
        <v>30000</v>
      </c>
      <c r="H32" s="50">
        <v>120000</v>
      </c>
      <c r="I32" s="289">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0" t="s">
        <v>79</v>
      </c>
      <c r="Z32" s="134" t="s">
        <v>291</v>
      </c>
      <c r="AA32" s="134" t="s">
        <v>288</v>
      </c>
    </row>
    <row r="33" spans="1:29" ht="28.5" customHeight="1" thickBot="1" x14ac:dyDescent="0.25">
      <c r="A33" s="43">
        <v>9</v>
      </c>
      <c r="B33" s="43"/>
      <c r="C33" s="43"/>
      <c r="D33" s="43" t="s">
        <v>94</v>
      </c>
      <c r="E33" s="126"/>
      <c r="F33" s="50">
        <f t="shared" ref="F33:L33" si="12">SUM(F31:F32)</f>
        <v>135000</v>
      </c>
      <c r="G33" s="50">
        <f t="shared" si="12"/>
        <v>61000</v>
      </c>
      <c r="H33" s="50">
        <f t="shared" si="12"/>
        <v>240000</v>
      </c>
      <c r="I33" s="289">
        <f t="shared" si="12"/>
        <v>6000</v>
      </c>
      <c r="J33" s="50">
        <f t="shared" si="12"/>
        <v>16000</v>
      </c>
      <c r="K33" s="50">
        <f t="shared" si="12"/>
        <v>7000</v>
      </c>
      <c r="L33" s="50">
        <f t="shared" si="12"/>
        <v>22000</v>
      </c>
      <c r="M33" s="50"/>
      <c r="N33" s="50"/>
      <c r="O33" s="52">
        <f t="shared" ref="O33:W33" si="13">SUM(O31:O32)</f>
        <v>114473.97811034175</v>
      </c>
      <c r="P33" s="52">
        <f t="shared" si="13"/>
        <v>52721.316357679993</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419082.71908271912</v>
      </c>
      <c r="Y33" s="135"/>
      <c r="Z33" s="136"/>
      <c r="AA33" s="136"/>
    </row>
    <row r="34" spans="1:29" ht="36" customHeight="1" thickBot="1" x14ac:dyDescent="0.25">
      <c r="A34" s="43">
        <v>10</v>
      </c>
      <c r="B34" s="43" t="s">
        <v>95</v>
      </c>
      <c r="C34" s="43">
        <v>6</v>
      </c>
      <c r="D34" s="70" t="s">
        <v>96</v>
      </c>
      <c r="E34" s="126"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7" t="s">
        <v>79</v>
      </c>
      <c r="Z34" s="134" t="s">
        <v>289</v>
      </c>
      <c r="AA34" s="134" t="s">
        <v>289</v>
      </c>
    </row>
    <row r="35" spans="1:29" ht="68.25" customHeight="1" thickBot="1" x14ac:dyDescent="0.25">
      <c r="A35" s="43">
        <v>11</v>
      </c>
      <c r="B35" s="43" t="s">
        <v>95</v>
      </c>
      <c r="C35" s="43">
        <v>7</v>
      </c>
      <c r="D35" s="70" t="s">
        <v>98</v>
      </c>
      <c r="E35" s="126"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7" t="s">
        <v>79</v>
      </c>
      <c r="Z35" s="134" t="s">
        <v>289</v>
      </c>
      <c r="AA35" s="134" t="s">
        <v>290</v>
      </c>
      <c r="AC35" s="106" t="s">
        <v>100</v>
      </c>
    </row>
    <row r="36" spans="1:29" ht="39.75" customHeight="1" thickBot="1" x14ac:dyDescent="0.25">
      <c r="A36" s="194">
        <v>12</v>
      </c>
      <c r="B36" s="43" t="s">
        <v>95</v>
      </c>
      <c r="C36" s="43">
        <v>8</v>
      </c>
      <c r="D36" s="70" t="s">
        <v>101</v>
      </c>
      <c r="E36" s="126"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7" t="s">
        <v>79</v>
      </c>
      <c r="Z36" s="134" t="s">
        <v>289</v>
      </c>
      <c r="AA36" s="134" t="s">
        <v>290</v>
      </c>
    </row>
    <row r="37" spans="1:29" ht="35.25" customHeight="1" thickBot="1" x14ac:dyDescent="0.25">
      <c r="A37" s="43">
        <v>13</v>
      </c>
      <c r="B37" s="43"/>
      <c r="C37" s="43"/>
      <c r="D37" s="95" t="s">
        <v>103</v>
      </c>
      <c r="E37" s="126"/>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5"/>
      <c r="Z37" s="136"/>
      <c r="AA37" s="138"/>
    </row>
    <row r="38" spans="1:29" ht="201.75" customHeight="1" thickBot="1" x14ac:dyDescent="0.25">
      <c r="A38" s="43">
        <v>14</v>
      </c>
      <c r="B38" s="43" t="s">
        <v>58</v>
      </c>
      <c r="C38" s="43">
        <v>9</v>
      </c>
      <c r="D38" s="70" t="s">
        <v>104</v>
      </c>
      <c r="E38" s="126" t="s">
        <v>105</v>
      </c>
      <c r="F38" s="50">
        <v>20000</v>
      </c>
      <c r="G38" s="50"/>
      <c r="H38" s="50"/>
      <c r="I38" s="50"/>
      <c r="J38" s="50"/>
      <c r="K38" s="50"/>
      <c r="L38" s="50"/>
      <c r="M38" s="50"/>
      <c r="N38" s="50"/>
      <c r="O38" s="52">
        <f>F38</f>
        <v>20000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20000</v>
      </c>
      <c r="Y38" s="130" t="s">
        <v>79</v>
      </c>
      <c r="Z38" s="139" t="s">
        <v>291</v>
      </c>
      <c r="AA38" s="140" t="s">
        <v>291</v>
      </c>
    </row>
    <row r="39" spans="1:29" ht="93" customHeight="1" thickBot="1" x14ac:dyDescent="0.25">
      <c r="A39" s="43">
        <v>15</v>
      </c>
      <c r="B39" s="43" t="s">
        <v>58</v>
      </c>
      <c r="C39" s="43">
        <v>10</v>
      </c>
      <c r="D39" s="141" t="s">
        <v>106</v>
      </c>
      <c r="E39" s="142"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0"/>
      <c r="Z39" s="385" t="s">
        <v>108</v>
      </c>
      <c r="AA39" s="386"/>
    </row>
    <row r="40" spans="1:29" ht="48.75" customHeight="1" thickBot="1" x14ac:dyDescent="0.25">
      <c r="A40" s="194">
        <v>16</v>
      </c>
      <c r="B40" s="43" t="s">
        <v>58</v>
      </c>
      <c r="C40" s="43">
        <v>11</v>
      </c>
      <c r="D40" s="70" t="s">
        <v>300</v>
      </c>
      <c r="E40" s="126" t="s">
        <v>109</v>
      </c>
      <c r="F40" s="50">
        <v>21000</v>
      </c>
      <c r="G40" s="50">
        <v>5000</v>
      </c>
      <c r="H40" s="50">
        <v>13000</v>
      </c>
      <c r="I40" s="50">
        <v>4000</v>
      </c>
      <c r="J40" s="50">
        <v>1000</v>
      </c>
      <c r="K40" s="50">
        <v>3000</v>
      </c>
      <c r="L40" s="50">
        <v>2000</v>
      </c>
      <c r="M40" s="50"/>
      <c r="N40" s="50"/>
      <c r="O40" s="52">
        <f>F40/1.21</f>
        <v>17355.371900826445</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40495.867768595046</v>
      </c>
      <c r="Y40" s="130" t="s">
        <v>79</v>
      </c>
      <c r="Z40" s="139" t="s">
        <v>286</v>
      </c>
      <c r="AA40" s="139" t="s">
        <v>291</v>
      </c>
    </row>
    <row r="41" spans="1:29" ht="30" customHeight="1" thickBot="1" x14ac:dyDescent="0.25">
      <c r="A41" s="43">
        <v>17</v>
      </c>
      <c r="B41" s="35"/>
      <c r="C41" s="43"/>
      <c r="D41" s="95" t="s">
        <v>59</v>
      </c>
      <c r="E41" s="126"/>
      <c r="F41" s="50">
        <f t="shared" ref="F41:L41" si="21">SUM(F38:F40)</f>
        <v>41000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37355.371900826445</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60495.867768595039</v>
      </c>
      <c r="Y41" s="135"/>
      <c r="Z41" s="136"/>
      <c r="AA41" s="138"/>
    </row>
    <row r="42" spans="1:29" ht="282.75" customHeight="1" thickBot="1" x14ac:dyDescent="0.25">
      <c r="A42" s="43">
        <v>18</v>
      </c>
      <c r="B42" s="70" t="s">
        <v>110</v>
      </c>
      <c r="C42" s="113">
        <v>12</v>
      </c>
      <c r="D42" s="143" t="s">
        <v>111</v>
      </c>
      <c r="E42" s="126" t="s">
        <v>112</v>
      </c>
      <c r="F42" s="72">
        <v>3200</v>
      </c>
      <c r="G42" s="72"/>
      <c r="H42" s="72"/>
      <c r="I42" s="72"/>
      <c r="J42" s="72"/>
      <c r="K42" s="72"/>
      <c r="L42" s="72"/>
      <c r="M42" s="72"/>
      <c r="N42" s="72"/>
      <c r="O42" s="52">
        <f>F42/1.21</f>
        <v>2644.6280991735539</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2644.6280991735539</v>
      </c>
      <c r="Y42" s="137" t="s">
        <v>79</v>
      </c>
      <c r="Z42" s="134" t="s">
        <v>290</v>
      </c>
      <c r="AA42" s="134" t="s">
        <v>296</v>
      </c>
      <c r="AC42" s="109"/>
    </row>
    <row r="43" spans="1:29" ht="156.75" customHeight="1" thickBot="1" x14ac:dyDescent="0.25">
      <c r="A43" s="43">
        <v>19</v>
      </c>
      <c r="B43" s="70" t="s">
        <v>110</v>
      </c>
      <c r="C43" s="113">
        <v>13</v>
      </c>
      <c r="D43" s="144" t="s">
        <v>280</v>
      </c>
      <c r="E43" s="126" t="s">
        <v>113</v>
      </c>
      <c r="F43" s="50"/>
      <c r="G43" s="50">
        <v>17500</v>
      </c>
      <c r="H43" s="50">
        <v>120500</v>
      </c>
      <c r="I43" s="50">
        <v>600</v>
      </c>
      <c r="J43" s="50">
        <v>4300</v>
      </c>
      <c r="K43" s="50">
        <v>1000</v>
      </c>
      <c r="L43" s="50">
        <v>900</v>
      </c>
      <c r="M43" s="50"/>
      <c r="N43" s="50"/>
      <c r="O43" s="52">
        <f>F43/1.19</f>
        <v>0</v>
      </c>
      <c r="P43" s="52">
        <f>G43/1.21</f>
        <v>14462.809917355373</v>
      </c>
      <c r="Q43" s="52">
        <f t="shared" si="23"/>
        <v>99586.776859504142</v>
      </c>
      <c r="R43" s="52">
        <f t="shared" si="23"/>
        <v>495.86776859504135</v>
      </c>
      <c r="S43" s="52">
        <f t="shared" si="23"/>
        <v>3553.7190082644629</v>
      </c>
      <c r="T43" s="52">
        <f t="shared" si="23"/>
        <v>826.44628099173553</v>
      </c>
      <c r="U43" s="52">
        <f t="shared" si="23"/>
        <v>743.80165289256206</v>
      </c>
      <c r="V43" s="52">
        <f t="shared" si="23"/>
        <v>0</v>
      </c>
      <c r="W43" s="52">
        <f t="shared" si="23"/>
        <v>0</v>
      </c>
      <c r="X43" s="52">
        <f t="shared" si="20"/>
        <v>119669.42148760332</v>
      </c>
      <c r="Y43" s="137" t="s">
        <v>79</v>
      </c>
      <c r="Z43" s="134" t="s">
        <v>368</v>
      </c>
      <c r="AA43" s="134" t="s">
        <v>367</v>
      </c>
      <c r="AC43" s="109"/>
    </row>
    <row r="44" spans="1:29" ht="73.900000000000006" customHeight="1" thickBot="1" x14ac:dyDescent="0.25">
      <c r="A44" s="401">
        <v>20</v>
      </c>
      <c r="B44" s="145" t="s">
        <v>110</v>
      </c>
      <c r="C44" s="113">
        <v>14</v>
      </c>
      <c r="D44" s="144" t="s">
        <v>114</v>
      </c>
      <c r="E44" s="126"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7" t="s">
        <v>79</v>
      </c>
      <c r="Z44" s="131" t="s">
        <v>296</v>
      </c>
      <c r="AA44" s="134" t="s">
        <v>296</v>
      </c>
      <c r="AC44" s="109"/>
    </row>
    <row r="45" spans="1:29" ht="86.25" customHeight="1" thickBot="1" x14ac:dyDescent="0.25">
      <c r="A45" s="402"/>
      <c r="B45" s="145" t="s">
        <v>110</v>
      </c>
      <c r="C45" s="113">
        <v>15</v>
      </c>
      <c r="D45" s="144" t="s">
        <v>116</v>
      </c>
      <c r="E45" s="126" t="s">
        <v>117</v>
      </c>
      <c r="F45" s="50">
        <v>19000</v>
      </c>
      <c r="G45" s="50">
        <v>4100</v>
      </c>
      <c r="H45" s="50">
        <v>5300</v>
      </c>
      <c r="I45" s="50">
        <v>400</v>
      </c>
      <c r="J45" s="50">
        <v>700</v>
      </c>
      <c r="K45" s="50"/>
      <c r="L45" s="50">
        <v>100</v>
      </c>
      <c r="M45" s="50"/>
      <c r="N45" s="50"/>
      <c r="O45" s="52">
        <f>F45/1.21</f>
        <v>15702.479338842975</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24462.809917355371</v>
      </c>
      <c r="Y45" s="137" t="s">
        <v>79</v>
      </c>
      <c r="Z45" s="131" t="s">
        <v>290</v>
      </c>
      <c r="AA45" s="134" t="s">
        <v>367</v>
      </c>
      <c r="AC45" s="109"/>
    </row>
    <row r="46" spans="1:29" ht="27" customHeight="1" thickBot="1" x14ac:dyDescent="0.25">
      <c r="A46" s="43">
        <v>21</v>
      </c>
      <c r="B46" s="34"/>
      <c r="C46" s="43"/>
      <c r="D46" s="95" t="s">
        <v>118</v>
      </c>
      <c r="E46" s="126"/>
      <c r="F46" s="50">
        <f t="shared" ref="F46:L46" si="25">SUM(F42:F45)</f>
        <v>25000</v>
      </c>
      <c r="G46" s="50">
        <f t="shared" si="25"/>
        <v>22000</v>
      </c>
      <c r="H46" s="50">
        <f t="shared" si="25"/>
        <v>126000</v>
      </c>
      <c r="I46" s="50">
        <f t="shared" si="25"/>
        <v>1000</v>
      </c>
      <c r="J46" s="50">
        <f t="shared" si="25"/>
        <v>5000</v>
      </c>
      <c r="K46" s="50">
        <f t="shared" si="25"/>
        <v>1000</v>
      </c>
      <c r="L46" s="50">
        <f t="shared" si="25"/>
        <v>1000</v>
      </c>
      <c r="M46" s="50"/>
      <c r="N46" s="50"/>
      <c r="O46" s="52">
        <f t="shared" ref="O46:W46" si="26">SUM(O42:O45)</f>
        <v>20661.157024793389</v>
      </c>
      <c r="P46" s="52">
        <f t="shared" si="26"/>
        <v>18181.818181818184</v>
      </c>
      <c r="Q46" s="52">
        <f t="shared" si="26"/>
        <v>104132.23140495869</v>
      </c>
      <c r="R46" s="52">
        <f t="shared" si="26"/>
        <v>826.44628099173565</v>
      </c>
      <c r="S46" s="52">
        <f t="shared" si="26"/>
        <v>4132.2314049586776</v>
      </c>
      <c r="T46" s="52">
        <f t="shared" si="26"/>
        <v>826.44628099173553</v>
      </c>
      <c r="U46" s="52">
        <f t="shared" si="26"/>
        <v>826.44628099173565</v>
      </c>
      <c r="V46" s="52">
        <f t="shared" si="26"/>
        <v>0</v>
      </c>
      <c r="W46" s="52">
        <f t="shared" si="26"/>
        <v>0</v>
      </c>
      <c r="X46" s="52">
        <f t="shared" si="20"/>
        <v>149586.77685950417</v>
      </c>
      <c r="Y46" s="135"/>
      <c r="Z46" s="133"/>
      <c r="AA46" s="129"/>
      <c r="AC46" s="109"/>
    </row>
    <row r="47" spans="1:29" ht="31.5" customHeight="1" thickBot="1" x14ac:dyDescent="0.25">
      <c r="A47" s="43">
        <v>22</v>
      </c>
      <c r="B47" s="39"/>
      <c r="C47" s="43"/>
      <c r="D47" s="70" t="s">
        <v>119</v>
      </c>
      <c r="E47" s="126"/>
      <c r="F47" s="50"/>
      <c r="G47" s="146"/>
      <c r="H47" s="146"/>
      <c r="I47" s="146"/>
      <c r="J47" s="146"/>
      <c r="K47" s="146"/>
      <c r="L47" s="146"/>
      <c r="M47" s="146"/>
      <c r="N47" s="146"/>
      <c r="O47" s="52"/>
      <c r="P47" s="52"/>
      <c r="Q47" s="52"/>
      <c r="R47" s="52"/>
      <c r="S47" s="52"/>
      <c r="T47" s="52"/>
      <c r="U47" s="52"/>
      <c r="V47" s="52"/>
      <c r="W47" s="52"/>
      <c r="X47" s="52"/>
      <c r="Y47" s="135"/>
      <c r="Z47" s="136"/>
      <c r="AA47" s="138"/>
    </row>
    <row r="48" spans="1:29" ht="56.25" customHeight="1" thickBot="1" x14ac:dyDescent="0.25">
      <c r="A48" s="194">
        <v>23</v>
      </c>
      <c r="B48" s="39" t="s">
        <v>120</v>
      </c>
      <c r="C48" s="43">
        <v>16</v>
      </c>
      <c r="D48" s="147" t="s">
        <v>243</v>
      </c>
      <c r="E48" s="126" t="s">
        <v>121</v>
      </c>
      <c r="F48" s="50">
        <v>1800</v>
      </c>
      <c r="G48" s="50">
        <v>600</v>
      </c>
      <c r="H48" s="50">
        <v>2400</v>
      </c>
      <c r="I48" s="50">
        <v>100</v>
      </c>
      <c r="J48" s="50">
        <v>100</v>
      </c>
      <c r="K48" s="50">
        <v>200</v>
      </c>
      <c r="L48" s="50">
        <v>200</v>
      </c>
      <c r="M48" s="50"/>
      <c r="N48" s="50"/>
      <c r="O48" s="52">
        <f t="shared" ref="O48:O62" si="27">F48/1.21</f>
        <v>1487.6033057851241</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4462.8099173553719</v>
      </c>
      <c r="Y48" s="130" t="s">
        <v>79</v>
      </c>
      <c r="Z48" s="134" t="s">
        <v>289</v>
      </c>
      <c r="AA48" s="131" t="s">
        <v>290</v>
      </c>
    </row>
    <row r="49" spans="1:28" ht="129.75" customHeight="1" thickBot="1" x14ac:dyDescent="0.25">
      <c r="A49" s="43">
        <v>24</v>
      </c>
      <c r="B49" s="39" t="s">
        <v>120</v>
      </c>
      <c r="C49" s="43">
        <v>17</v>
      </c>
      <c r="D49" s="148" t="s">
        <v>298</v>
      </c>
      <c r="E49" s="293" t="s">
        <v>299</v>
      </c>
      <c r="F49" s="149">
        <v>36000</v>
      </c>
      <c r="G49" s="50">
        <v>8000</v>
      </c>
      <c r="H49" s="50">
        <v>25700</v>
      </c>
      <c r="I49" s="50">
        <v>500</v>
      </c>
      <c r="J49" s="50">
        <v>800</v>
      </c>
      <c r="K49" s="50">
        <v>2500</v>
      </c>
      <c r="L49" s="50">
        <v>1100</v>
      </c>
      <c r="M49" s="50"/>
      <c r="N49" s="50"/>
      <c r="O49" s="52">
        <f t="shared" si="27"/>
        <v>29752.066115702481</v>
      </c>
      <c r="P49" s="52">
        <f t="shared" si="28"/>
        <v>6611.5702479338843</v>
      </c>
      <c r="Q49" s="52">
        <f t="shared" si="28"/>
        <v>21239.669421487604</v>
      </c>
      <c r="R49" s="52">
        <f t="shared" si="28"/>
        <v>413.22314049586777</v>
      </c>
      <c r="S49" s="52">
        <f t="shared" si="28"/>
        <v>661.15702479338847</v>
      </c>
      <c r="T49" s="52">
        <f t="shared" si="28"/>
        <v>2066.1157024793388</v>
      </c>
      <c r="U49" s="52">
        <f t="shared" si="28"/>
        <v>909.09090909090912</v>
      </c>
      <c r="V49" s="52">
        <f t="shared" si="28"/>
        <v>0</v>
      </c>
      <c r="W49" s="52">
        <f t="shared" si="28"/>
        <v>0</v>
      </c>
      <c r="X49" s="52">
        <f t="shared" ref="X49:X50" si="29">SUM(O49:W49)</f>
        <v>61652.89256198347</v>
      </c>
      <c r="Y49" s="130" t="s">
        <v>79</v>
      </c>
      <c r="Z49" s="134" t="s">
        <v>289</v>
      </c>
      <c r="AA49" s="131" t="s">
        <v>290</v>
      </c>
    </row>
    <row r="50" spans="1:28" ht="86.25" customHeight="1" thickBot="1" x14ac:dyDescent="0.25">
      <c r="A50" s="43">
        <v>25</v>
      </c>
      <c r="B50" s="39" t="s">
        <v>120</v>
      </c>
      <c r="C50" s="43">
        <v>18</v>
      </c>
      <c r="D50" s="143" t="s">
        <v>122</v>
      </c>
      <c r="E50" s="126"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0" t="s">
        <v>79</v>
      </c>
      <c r="Z50" s="139" t="s">
        <v>285</v>
      </c>
      <c r="AA50" s="140" t="s">
        <v>368</v>
      </c>
    </row>
    <row r="51" spans="1:28" ht="325.5" customHeight="1" thickBot="1" x14ac:dyDescent="0.25">
      <c r="A51" s="43">
        <v>26</v>
      </c>
      <c r="B51" s="39" t="s">
        <v>120</v>
      </c>
      <c r="C51" s="65" t="s">
        <v>124</v>
      </c>
      <c r="D51" s="150" t="s">
        <v>125</v>
      </c>
      <c r="E51" s="126" t="s">
        <v>126</v>
      </c>
      <c r="F51" s="149">
        <v>6000</v>
      </c>
      <c r="G51" s="50">
        <v>1600</v>
      </c>
      <c r="H51" s="50">
        <v>29900</v>
      </c>
      <c r="I51" s="50">
        <v>100</v>
      </c>
      <c r="J51" s="50">
        <v>800</v>
      </c>
      <c r="K51" s="50">
        <v>2300</v>
      </c>
      <c r="L51" s="50">
        <v>600</v>
      </c>
      <c r="M51" s="50"/>
      <c r="N51" s="50"/>
      <c r="O51" s="52">
        <f t="shared" si="27"/>
        <v>4958.6776859504134</v>
      </c>
      <c r="P51" s="52">
        <f t="shared" si="28"/>
        <v>1322.3140495867769</v>
      </c>
      <c r="Q51" s="52">
        <f t="shared" si="28"/>
        <v>24710.743801652894</v>
      </c>
      <c r="R51" s="52">
        <f t="shared" si="28"/>
        <v>82.644628099173559</v>
      </c>
      <c r="S51" s="52">
        <f t="shared" si="28"/>
        <v>661.15702479338847</v>
      </c>
      <c r="T51" s="52">
        <f t="shared" si="28"/>
        <v>1900.8264462809918</v>
      </c>
      <c r="U51" s="52">
        <f t="shared" si="28"/>
        <v>495.86776859504135</v>
      </c>
      <c r="V51" s="52">
        <f t="shared" si="28"/>
        <v>0</v>
      </c>
      <c r="W51" s="52">
        <f t="shared" si="28"/>
        <v>0</v>
      </c>
      <c r="X51" s="52">
        <f>SUM(O51:W51)</f>
        <v>34132.231404958678</v>
      </c>
      <c r="Y51" s="130" t="s">
        <v>79</v>
      </c>
      <c r="Z51" s="139" t="s">
        <v>292</v>
      </c>
      <c r="AA51" s="140" t="s">
        <v>293</v>
      </c>
    </row>
    <row r="52" spans="1:28" ht="27.6" customHeight="1" thickBot="1" x14ac:dyDescent="0.25">
      <c r="A52" s="401">
        <v>27</v>
      </c>
      <c r="B52" s="39"/>
      <c r="C52" s="65"/>
      <c r="D52" s="151" t="s">
        <v>127</v>
      </c>
      <c r="E52" s="126"/>
      <c r="F52" s="149">
        <f t="shared" ref="F52:L52" si="30">SUM(F48:F51)</f>
        <v>77000</v>
      </c>
      <c r="G52" s="50">
        <f t="shared" si="30"/>
        <v>13000</v>
      </c>
      <c r="H52" s="50">
        <f t="shared" si="30"/>
        <v>61000</v>
      </c>
      <c r="I52" s="50">
        <f t="shared" si="30"/>
        <v>1000</v>
      </c>
      <c r="J52" s="50">
        <f t="shared" si="30"/>
        <v>2000</v>
      </c>
      <c r="K52" s="50">
        <f t="shared" si="30"/>
        <v>6000</v>
      </c>
      <c r="L52" s="50">
        <f t="shared" si="30"/>
        <v>4000</v>
      </c>
      <c r="M52" s="50"/>
      <c r="N52" s="50"/>
      <c r="O52" s="52">
        <f t="shared" si="27"/>
        <v>63636.36363636364</v>
      </c>
      <c r="P52" s="52">
        <f t="shared" si="28"/>
        <v>10743.801652892562</v>
      </c>
      <c r="Q52" s="52">
        <f t="shared" si="28"/>
        <v>50413.223140495866</v>
      </c>
      <c r="R52" s="52">
        <f t="shared" si="28"/>
        <v>826.44628099173553</v>
      </c>
      <c r="S52" s="52">
        <f t="shared" si="28"/>
        <v>1652.8925619834711</v>
      </c>
      <c r="T52" s="52">
        <f t="shared" si="28"/>
        <v>4958.6776859504134</v>
      </c>
      <c r="U52" s="52">
        <f t="shared" si="28"/>
        <v>3305.7851239669421</v>
      </c>
      <c r="V52" s="52">
        <f t="shared" si="28"/>
        <v>0</v>
      </c>
      <c r="W52" s="52">
        <f t="shared" si="28"/>
        <v>0</v>
      </c>
      <c r="X52" s="52">
        <f t="shared" ref="X52" si="31">SUM(O52:W52)</f>
        <v>135537.19008264464</v>
      </c>
      <c r="Y52" s="130"/>
      <c r="Z52" s="139"/>
      <c r="AA52" s="140"/>
    </row>
    <row r="53" spans="1:28" ht="62.25" customHeight="1" thickBot="1" x14ac:dyDescent="0.3">
      <c r="A53" s="402"/>
      <c r="B53" s="57" t="s">
        <v>120</v>
      </c>
      <c r="C53" s="65" t="s">
        <v>128</v>
      </c>
      <c r="D53" s="152" t="s">
        <v>129</v>
      </c>
      <c r="E53" s="126"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80" si="40">SUM(O53:W53)</f>
        <v>3057.8512396694214</v>
      </c>
      <c r="Y53" s="130" t="s">
        <v>79</v>
      </c>
      <c r="Z53" s="139" t="s">
        <v>292</v>
      </c>
      <c r="AA53" s="140" t="s">
        <v>287</v>
      </c>
      <c r="AB53" s="153"/>
    </row>
    <row r="54" spans="1:28" ht="192.75" customHeight="1" thickBot="1" x14ac:dyDescent="0.3">
      <c r="A54" s="43">
        <v>28</v>
      </c>
      <c r="B54" s="39" t="s">
        <v>120</v>
      </c>
      <c r="C54" s="65" t="s">
        <v>131</v>
      </c>
      <c r="D54" s="152" t="s">
        <v>132</v>
      </c>
      <c r="E54" s="126" t="s">
        <v>133</v>
      </c>
      <c r="F54" s="50">
        <v>10000</v>
      </c>
      <c r="G54" s="149">
        <v>2500</v>
      </c>
      <c r="H54" s="50">
        <v>5500</v>
      </c>
      <c r="I54" s="50"/>
      <c r="J54" s="50">
        <v>200</v>
      </c>
      <c r="K54" s="50"/>
      <c r="L54" s="50">
        <v>500</v>
      </c>
      <c r="M54" s="50"/>
      <c r="N54" s="50"/>
      <c r="O54" s="52">
        <f t="shared" si="27"/>
        <v>8264.4628099173551</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15454.545454545454</v>
      </c>
      <c r="Y54" s="130" t="s">
        <v>79</v>
      </c>
      <c r="Z54" s="139" t="s">
        <v>291</v>
      </c>
      <c r="AA54" s="140" t="s">
        <v>291</v>
      </c>
    </row>
    <row r="55" spans="1:28" ht="66.599999999999994" customHeight="1" thickBot="1" x14ac:dyDescent="0.25">
      <c r="A55" s="43">
        <v>29</v>
      </c>
      <c r="B55" s="39" t="s">
        <v>120</v>
      </c>
      <c r="C55" s="65" t="s">
        <v>134</v>
      </c>
      <c r="D55" s="151" t="s">
        <v>135</v>
      </c>
      <c r="E55" s="126"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0" t="s">
        <v>79</v>
      </c>
      <c r="Z55" s="139" t="s">
        <v>297</v>
      </c>
      <c r="AA55" s="139" t="s">
        <v>288</v>
      </c>
    </row>
    <row r="56" spans="1:28" ht="121.5" customHeight="1" thickBot="1" x14ac:dyDescent="0.25">
      <c r="A56" s="290">
        <v>30</v>
      </c>
      <c r="B56" s="39" t="s">
        <v>120</v>
      </c>
      <c r="C56" s="65" t="s">
        <v>137</v>
      </c>
      <c r="D56" s="155" t="s">
        <v>301</v>
      </c>
      <c r="E56" s="156" t="s">
        <v>142</v>
      </c>
      <c r="F56" s="50">
        <v>68000</v>
      </c>
      <c r="G56" s="50"/>
      <c r="H56" s="50"/>
      <c r="I56" s="50"/>
      <c r="J56" s="50"/>
      <c r="K56" s="50"/>
      <c r="L56" s="50"/>
      <c r="M56" s="50"/>
      <c r="N56" s="50"/>
      <c r="O56" s="52">
        <f t="shared" si="27"/>
        <v>56198.347107438021</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56198.347107438021</v>
      </c>
      <c r="Y56" s="130" t="s">
        <v>79</v>
      </c>
      <c r="Z56" s="139" t="s">
        <v>295</v>
      </c>
      <c r="AA56" s="139" t="s">
        <v>288</v>
      </c>
    </row>
    <row r="57" spans="1:28" ht="234" customHeight="1" thickBot="1" x14ac:dyDescent="0.25">
      <c r="A57" s="290">
        <v>31</v>
      </c>
      <c r="B57" s="39" t="s">
        <v>120</v>
      </c>
      <c r="C57" s="65" t="s">
        <v>139</v>
      </c>
      <c r="D57" s="155" t="s">
        <v>303</v>
      </c>
      <c r="E57" s="156"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0" t="s">
        <v>79</v>
      </c>
      <c r="Z57" s="139" t="s">
        <v>393</v>
      </c>
      <c r="AA57" s="139" t="s">
        <v>288</v>
      </c>
    </row>
    <row r="58" spans="1:28" ht="112.9" customHeight="1" thickBot="1" x14ac:dyDescent="0.25">
      <c r="A58" s="194">
        <v>32</v>
      </c>
      <c r="B58" s="39" t="s">
        <v>120</v>
      </c>
      <c r="C58" s="65" t="s">
        <v>375</v>
      </c>
      <c r="D58" s="143" t="s">
        <v>263</v>
      </c>
      <c r="E58" s="126" t="s">
        <v>138</v>
      </c>
      <c r="F58" s="50">
        <v>160000</v>
      </c>
      <c r="G58" s="50">
        <v>4500</v>
      </c>
      <c r="H58" s="180">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0" t="s">
        <v>79</v>
      </c>
      <c r="Z58" s="139" t="s">
        <v>295</v>
      </c>
      <c r="AA58" s="139" t="s">
        <v>291</v>
      </c>
      <c r="AB58" s="153"/>
    </row>
    <row r="59" spans="1:28" ht="50.25" customHeight="1" thickBot="1" x14ac:dyDescent="0.25">
      <c r="A59" s="290">
        <v>33</v>
      </c>
      <c r="B59" s="39" t="s">
        <v>120</v>
      </c>
      <c r="C59" s="65" t="s">
        <v>143</v>
      </c>
      <c r="D59" s="143" t="s">
        <v>302</v>
      </c>
      <c r="E59" s="183" t="s">
        <v>222</v>
      </c>
      <c r="F59" s="50">
        <v>3000</v>
      </c>
      <c r="G59" s="50"/>
      <c r="H59" s="180"/>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0" t="s">
        <v>79</v>
      </c>
      <c r="Z59" s="139" t="s">
        <v>295</v>
      </c>
      <c r="AA59" s="139" t="s">
        <v>288</v>
      </c>
      <c r="AB59" s="153"/>
    </row>
    <row r="60" spans="1:28" ht="179.45" customHeight="1" thickBot="1" x14ac:dyDescent="0.25">
      <c r="A60" s="43">
        <v>34</v>
      </c>
      <c r="B60" s="39" t="s">
        <v>120</v>
      </c>
      <c r="C60" s="65" t="s">
        <v>145</v>
      </c>
      <c r="D60" s="154" t="s">
        <v>140</v>
      </c>
      <c r="E60" s="126" t="s">
        <v>141</v>
      </c>
      <c r="F60" s="50">
        <v>3000</v>
      </c>
      <c r="G60" s="50">
        <v>500</v>
      </c>
      <c r="H60" s="50">
        <v>4000</v>
      </c>
      <c r="I60" s="50">
        <v>1000</v>
      </c>
      <c r="J60" s="50">
        <v>0</v>
      </c>
      <c r="K60" s="50">
        <v>0</v>
      </c>
      <c r="L60" s="50">
        <v>500</v>
      </c>
      <c r="M60" s="50"/>
      <c r="N60" s="50"/>
      <c r="O60" s="52">
        <f t="shared" si="27"/>
        <v>2479.3388429752067</v>
      </c>
      <c r="P60" s="52">
        <f t="shared" si="41"/>
        <v>413.22314049586777</v>
      </c>
      <c r="Q60" s="52">
        <f t="shared" si="41"/>
        <v>3305.7851239669421</v>
      </c>
      <c r="R60" s="52">
        <f t="shared" si="41"/>
        <v>826.44628099173553</v>
      </c>
      <c r="S60" s="52">
        <f t="shared" si="41"/>
        <v>0</v>
      </c>
      <c r="T60" s="52">
        <f t="shared" si="41"/>
        <v>0</v>
      </c>
      <c r="U60" s="52">
        <f t="shared" si="41"/>
        <v>413.22314049586777</v>
      </c>
      <c r="V60" s="52">
        <f t="shared" si="41"/>
        <v>0</v>
      </c>
      <c r="W60" s="52">
        <f t="shared" si="41"/>
        <v>0</v>
      </c>
      <c r="X60" s="52">
        <f t="shared" si="40"/>
        <v>7438.0165289256202</v>
      </c>
      <c r="Y60" s="130" t="s">
        <v>79</v>
      </c>
      <c r="Z60" s="139" t="s">
        <v>295</v>
      </c>
      <c r="AA60" s="139" t="s">
        <v>291</v>
      </c>
    </row>
    <row r="61" spans="1:28" ht="166.5" customHeight="1" thickBot="1" x14ac:dyDescent="0.25">
      <c r="A61" s="43">
        <v>35</v>
      </c>
      <c r="B61" s="39" t="s">
        <v>120</v>
      </c>
      <c r="C61" s="65" t="s">
        <v>148</v>
      </c>
      <c r="D61" s="154" t="s">
        <v>408</v>
      </c>
      <c r="E61" s="126" t="s">
        <v>144</v>
      </c>
      <c r="F61" s="50">
        <v>21900</v>
      </c>
      <c r="G61" s="50">
        <v>10100</v>
      </c>
      <c r="H61" s="50">
        <v>12500</v>
      </c>
      <c r="I61" s="50">
        <v>7100</v>
      </c>
      <c r="J61" s="50">
        <v>1200</v>
      </c>
      <c r="K61" s="50">
        <v>0</v>
      </c>
      <c r="L61" s="50">
        <v>700</v>
      </c>
      <c r="M61" s="50"/>
      <c r="N61" s="50"/>
      <c r="O61" s="52">
        <f t="shared" si="27"/>
        <v>18099.173553719007</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44214.876033057852</v>
      </c>
      <c r="Y61" s="130" t="s">
        <v>79</v>
      </c>
      <c r="Z61" s="140" t="s">
        <v>285</v>
      </c>
      <c r="AA61" s="140" t="s">
        <v>290</v>
      </c>
    </row>
    <row r="62" spans="1:28" ht="213" customHeight="1" thickBot="1" x14ac:dyDescent="0.25">
      <c r="A62" s="43">
        <v>36</v>
      </c>
      <c r="B62" s="39" t="s">
        <v>120</v>
      </c>
      <c r="C62" s="65" t="s">
        <v>151</v>
      </c>
      <c r="D62" s="154" t="s">
        <v>409</v>
      </c>
      <c r="E62" s="208" t="s">
        <v>308</v>
      </c>
      <c r="F62" s="50">
        <v>34600</v>
      </c>
      <c r="G62" s="50">
        <v>2400</v>
      </c>
      <c r="H62" s="50">
        <v>4000</v>
      </c>
      <c r="I62" s="50">
        <v>2400</v>
      </c>
      <c r="J62" s="50">
        <v>300</v>
      </c>
      <c r="K62" s="50">
        <v>9000</v>
      </c>
      <c r="L62" s="50">
        <v>300</v>
      </c>
      <c r="M62" s="50"/>
      <c r="N62" s="50"/>
      <c r="O62" s="52">
        <f t="shared" si="27"/>
        <v>28595.041322314049</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43801.652892561979</v>
      </c>
      <c r="Y62" s="130" t="s">
        <v>79</v>
      </c>
      <c r="Z62" s="139" t="s">
        <v>295</v>
      </c>
      <c r="AA62" s="139" t="s">
        <v>288</v>
      </c>
    </row>
    <row r="63" spans="1:28" ht="33.75" customHeight="1" thickBot="1" x14ac:dyDescent="0.25">
      <c r="A63" s="43">
        <v>37</v>
      </c>
      <c r="B63" s="39" t="s">
        <v>120</v>
      </c>
      <c r="C63" s="65" t="s">
        <v>153</v>
      </c>
      <c r="D63" s="154" t="s">
        <v>304</v>
      </c>
      <c r="E63" s="274"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0" t="s">
        <v>79</v>
      </c>
      <c r="Z63" s="139" t="s">
        <v>295</v>
      </c>
      <c r="AA63" s="139" t="s">
        <v>288</v>
      </c>
    </row>
    <row r="64" spans="1:28" ht="66" customHeight="1" thickBot="1" x14ac:dyDescent="0.25">
      <c r="A64" s="43">
        <v>38</v>
      </c>
      <c r="B64" s="39" t="s">
        <v>120</v>
      </c>
      <c r="C64" s="65" t="s">
        <v>156</v>
      </c>
      <c r="D64" s="154" t="s">
        <v>305</v>
      </c>
      <c r="E64" s="208" t="s">
        <v>309</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0" t="s">
        <v>79</v>
      </c>
      <c r="Z64" s="139" t="s">
        <v>393</v>
      </c>
      <c r="AA64" s="139" t="s">
        <v>288</v>
      </c>
    </row>
    <row r="65" spans="1:27" ht="34.5" customHeight="1" thickBot="1" x14ac:dyDescent="0.25">
      <c r="A65" s="43">
        <v>39</v>
      </c>
      <c r="B65" s="39" t="s">
        <v>120</v>
      </c>
      <c r="C65" s="65" t="s">
        <v>159</v>
      </c>
      <c r="D65" s="154" t="s">
        <v>306</v>
      </c>
      <c r="E65" s="183" t="s">
        <v>309</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0" t="s">
        <v>79</v>
      </c>
      <c r="Z65" s="139" t="s">
        <v>295</v>
      </c>
      <c r="AA65" s="139" t="s">
        <v>288</v>
      </c>
    </row>
    <row r="66" spans="1:27" ht="42" customHeight="1" thickBot="1" x14ac:dyDescent="0.25">
      <c r="A66" s="95">
        <v>40</v>
      </c>
      <c r="B66" s="39" t="s">
        <v>120</v>
      </c>
      <c r="C66" s="65" t="s">
        <v>162</v>
      </c>
      <c r="D66" s="154" t="s">
        <v>146</v>
      </c>
      <c r="E66" s="126"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0" t="s">
        <v>79</v>
      </c>
      <c r="Z66" s="140" t="s">
        <v>285</v>
      </c>
      <c r="AA66" s="140" t="s">
        <v>291</v>
      </c>
    </row>
    <row r="67" spans="1:27" ht="191.25" customHeight="1" thickBot="1" x14ac:dyDescent="0.25">
      <c r="A67" s="209">
        <v>41</v>
      </c>
      <c r="B67" s="39" t="s">
        <v>120</v>
      </c>
      <c r="C67" s="65" t="s">
        <v>165</v>
      </c>
      <c r="D67" s="151" t="s">
        <v>149</v>
      </c>
      <c r="E67" s="126" t="s">
        <v>150</v>
      </c>
      <c r="F67" s="50">
        <v>45000</v>
      </c>
      <c r="G67" s="50"/>
      <c r="H67" s="50"/>
      <c r="I67" s="50"/>
      <c r="J67" s="50"/>
      <c r="K67" s="50"/>
      <c r="L67" s="50"/>
      <c r="M67" s="50"/>
      <c r="N67" s="50"/>
      <c r="O67" s="52">
        <f t="shared" ref="O67:O77" si="59">F67/1.21</f>
        <v>37190.082644628099</v>
      </c>
      <c r="P67" s="52">
        <f t="shared" ref="P67:W77" si="60">G67/1.21</f>
        <v>0</v>
      </c>
      <c r="Q67" s="52">
        <f t="shared" si="60"/>
        <v>0</v>
      </c>
      <c r="R67" s="52">
        <f t="shared" si="60"/>
        <v>0</v>
      </c>
      <c r="S67" s="52">
        <f t="shared" si="60"/>
        <v>0</v>
      </c>
      <c r="T67" s="52">
        <f t="shared" si="60"/>
        <v>0</v>
      </c>
      <c r="U67" s="52">
        <f t="shared" si="60"/>
        <v>0</v>
      </c>
      <c r="V67" s="52">
        <f t="shared" si="60"/>
        <v>0</v>
      </c>
      <c r="W67" s="52">
        <f t="shared" si="60"/>
        <v>0</v>
      </c>
      <c r="X67" s="52">
        <f t="shared" si="40"/>
        <v>37190.082644628099</v>
      </c>
      <c r="Y67" s="130" t="s">
        <v>79</v>
      </c>
      <c r="Z67" s="139" t="s">
        <v>291</v>
      </c>
      <c r="AA67" s="139" t="s">
        <v>289</v>
      </c>
    </row>
    <row r="68" spans="1:27" ht="96.75" customHeight="1" thickBot="1" x14ac:dyDescent="0.25">
      <c r="A68" s="43">
        <v>42</v>
      </c>
      <c r="B68" s="39" t="s">
        <v>120</v>
      </c>
      <c r="C68" s="65" t="s">
        <v>168</v>
      </c>
      <c r="D68" s="151" t="s">
        <v>246</v>
      </c>
      <c r="E68" s="126"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0" t="s">
        <v>79</v>
      </c>
      <c r="Z68" s="140" t="s">
        <v>285</v>
      </c>
      <c r="AA68" s="140" t="s">
        <v>291</v>
      </c>
    </row>
    <row r="69" spans="1:27" ht="160.9" customHeight="1" thickBot="1" x14ac:dyDescent="0.25">
      <c r="A69" s="43">
        <v>43</v>
      </c>
      <c r="B69" s="39" t="s">
        <v>120</v>
      </c>
      <c r="C69" s="65" t="s">
        <v>170</v>
      </c>
      <c r="D69" s="151" t="s">
        <v>154</v>
      </c>
      <c r="E69" s="126" t="s">
        <v>155</v>
      </c>
      <c r="F69" s="50">
        <v>43000</v>
      </c>
      <c r="G69" s="50">
        <v>45000</v>
      </c>
      <c r="H69" s="50">
        <v>20000</v>
      </c>
      <c r="I69" s="50"/>
      <c r="J69" s="50">
        <v>500</v>
      </c>
      <c r="K69" s="50"/>
      <c r="L69" s="50">
        <v>500</v>
      </c>
      <c r="M69" s="50"/>
      <c r="N69" s="50"/>
      <c r="O69" s="52">
        <f t="shared" si="59"/>
        <v>35537.190082644629</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90082.644628099195</v>
      </c>
      <c r="Y69" s="130" t="s">
        <v>79</v>
      </c>
      <c r="Z69" s="140" t="s">
        <v>285</v>
      </c>
      <c r="AA69" s="140" t="s">
        <v>291</v>
      </c>
    </row>
    <row r="70" spans="1:27" ht="31.5" customHeight="1" thickBot="1" x14ac:dyDescent="0.25">
      <c r="A70" s="43">
        <v>44</v>
      </c>
      <c r="B70" s="39" t="s">
        <v>120</v>
      </c>
      <c r="C70" s="65" t="s">
        <v>172</v>
      </c>
      <c r="D70" s="151" t="s">
        <v>157</v>
      </c>
      <c r="E70" s="157"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0" t="s">
        <v>79</v>
      </c>
      <c r="Z70" s="140" t="s">
        <v>291</v>
      </c>
      <c r="AA70" s="140" t="s">
        <v>291</v>
      </c>
    </row>
    <row r="71" spans="1:27" ht="78.75" customHeight="1" thickBot="1" x14ac:dyDescent="0.25">
      <c r="A71" s="95">
        <v>45</v>
      </c>
      <c r="B71" s="39" t="s">
        <v>120</v>
      </c>
      <c r="C71" s="65" t="s">
        <v>173</v>
      </c>
      <c r="D71" s="151" t="s">
        <v>160</v>
      </c>
      <c r="E71" s="126"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0" t="s">
        <v>79</v>
      </c>
      <c r="Z71" s="140" t="s">
        <v>285</v>
      </c>
      <c r="AA71" s="140" t="s">
        <v>291</v>
      </c>
    </row>
    <row r="72" spans="1:27" ht="81.75" customHeight="1" thickBot="1" x14ac:dyDescent="0.25">
      <c r="A72" s="209">
        <v>46</v>
      </c>
      <c r="B72" s="39" t="s">
        <v>120</v>
      </c>
      <c r="C72" s="65" t="s">
        <v>176</v>
      </c>
      <c r="D72" s="151" t="s">
        <v>163</v>
      </c>
      <c r="E72" s="126" t="s">
        <v>164</v>
      </c>
      <c r="F72" s="50">
        <v>36000</v>
      </c>
      <c r="G72" s="50"/>
      <c r="H72" s="50">
        <v>2000</v>
      </c>
      <c r="I72" s="50"/>
      <c r="J72" s="50"/>
      <c r="K72" s="50"/>
      <c r="L72" s="50"/>
      <c r="M72" s="50"/>
      <c r="N72" s="50"/>
      <c r="O72" s="52">
        <f t="shared" si="59"/>
        <v>29752.066115702481</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31404.958677685951</v>
      </c>
      <c r="Y72" s="130" t="s">
        <v>79</v>
      </c>
      <c r="Z72" s="139" t="s">
        <v>285</v>
      </c>
      <c r="AA72" s="140" t="s">
        <v>291</v>
      </c>
    </row>
    <row r="73" spans="1:27" ht="47.25" customHeight="1" thickBot="1" x14ac:dyDescent="0.25">
      <c r="A73" s="43">
        <v>47</v>
      </c>
      <c r="B73" s="39" t="s">
        <v>120</v>
      </c>
      <c r="C73" s="65" t="s">
        <v>178</v>
      </c>
      <c r="D73" s="70" t="s">
        <v>166</v>
      </c>
      <c r="E73" s="126" t="s">
        <v>167</v>
      </c>
      <c r="F73" s="50">
        <v>3000</v>
      </c>
      <c r="G73" s="50">
        <v>1000</v>
      </c>
      <c r="H73" s="50">
        <v>2000</v>
      </c>
      <c r="I73" s="50">
        <v>300</v>
      </c>
      <c r="J73" s="50">
        <v>200</v>
      </c>
      <c r="K73" s="50">
        <v>500</v>
      </c>
      <c r="L73" s="50">
        <v>300</v>
      </c>
      <c r="M73" s="50"/>
      <c r="N73" s="50"/>
      <c r="O73" s="52">
        <f t="shared" si="59"/>
        <v>2479.3388429752067</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6033.0578512396687</v>
      </c>
      <c r="Y73" s="130" t="s">
        <v>79</v>
      </c>
      <c r="Z73" s="139" t="s">
        <v>289</v>
      </c>
      <c r="AA73" s="131" t="s">
        <v>290</v>
      </c>
    </row>
    <row r="74" spans="1:27" ht="65.25" customHeight="1" thickBot="1" x14ac:dyDescent="0.25">
      <c r="A74" s="43">
        <v>48</v>
      </c>
      <c r="B74" s="39" t="s">
        <v>120</v>
      </c>
      <c r="C74" s="65" t="s">
        <v>180</v>
      </c>
      <c r="D74" s="151" t="s">
        <v>307</v>
      </c>
      <c r="E74" s="126"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0" t="s">
        <v>79</v>
      </c>
      <c r="Z74" s="139" t="s">
        <v>295</v>
      </c>
      <c r="AA74" s="139" t="s">
        <v>288</v>
      </c>
    </row>
    <row r="75" spans="1:27" ht="34.5" customHeight="1" thickBot="1" x14ac:dyDescent="0.25">
      <c r="A75" s="43">
        <v>49</v>
      </c>
      <c r="B75" s="39" t="s">
        <v>120</v>
      </c>
      <c r="C75" s="65" t="s">
        <v>257</v>
      </c>
      <c r="D75" s="151" t="s">
        <v>247</v>
      </c>
      <c r="E75" s="208" t="s">
        <v>249</v>
      </c>
      <c r="F75" s="50">
        <v>2000</v>
      </c>
      <c r="G75" s="50"/>
      <c r="H75" s="50"/>
      <c r="I75" s="50"/>
      <c r="J75" s="50"/>
      <c r="K75" s="50"/>
      <c r="L75" s="50"/>
      <c r="M75" s="50"/>
      <c r="N75" s="50"/>
      <c r="O75" s="52">
        <f t="shared" si="59"/>
        <v>1652.8925619834711</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1652.8925619834711</v>
      </c>
      <c r="Y75" s="130" t="s">
        <v>79</v>
      </c>
      <c r="Z75" s="139" t="s">
        <v>297</v>
      </c>
      <c r="AA75" s="139" t="s">
        <v>415</v>
      </c>
    </row>
    <row r="76" spans="1:27" ht="65.25" customHeight="1" thickBot="1" x14ac:dyDescent="0.25">
      <c r="A76" s="43">
        <v>50</v>
      </c>
      <c r="B76" s="39" t="s">
        <v>120</v>
      </c>
      <c r="C76" s="65" t="s">
        <v>258</v>
      </c>
      <c r="D76" s="151" t="s">
        <v>248</v>
      </c>
      <c r="E76" s="183" t="s">
        <v>310</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0" t="s">
        <v>79</v>
      </c>
      <c r="Z76" s="139" t="s">
        <v>295</v>
      </c>
      <c r="AA76" s="139" t="s">
        <v>288</v>
      </c>
    </row>
    <row r="77" spans="1:27" ht="39" customHeight="1" thickBot="1" x14ac:dyDescent="0.25">
      <c r="A77" s="43">
        <v>51</v>
      </c>
      <c r="B77" s="39" t="s">
        <v>120</v>
      </c>
      <c r="C77" s="65" t="s">
        <v>394</v>
      </c>
      <c r="D77" s="151" t="s">
        <v>181</v>
      </c>
      <c r="E77" s="294"/>
      <c r="F77" s="50">
        <v>0</v>
      </c>
      <c r="G77" s="50"/>
      <c r="H77" s="50">
        <v>0</v>
      </c>
      <c r="I77" s="50">
        <v>200</v>
      </c>
      <c r="J77" s="50">
        <v>400</v>
      </c>
      <c r="K77" s="50">
        <v>2000</v>
      </c>
      <c r="L77" s="50"/>
      <c r="M77" s="50"/>
      <c r="N77" s="50"/>
      <c r="O77" s="52">
        <f t="shared" si="59"/>
        <v>0</v>
      </c>
      <c r="P77" s="52">
        <f t="shared" si="60"/>
        <v>0</v>
      </c>
      <c r="Q77" s="52">
        <f t="shared" si="60"/>
        <v>0</v>
      </c>
      <c r="R77" s="52">
        <f t="shared" si="60"/>
        <v>165.28925619834712</v>
      </c>
      <c r="S77" s="52">
        <f t="shared" si="60"/>
        <v>330.57851239669424</v>
      </c>
      <c r="T77" s="52">
        <f t="shared" si="60"/>
        <v>1652.8925619834711</v>
      </c>
      <c r="U77" s="52">
        <f t="shared" si="60"/>
        <v>0</v>
      </c>
      <c r="V77" s="52">
        <f t="shared" si="60"/>
        <v>0</v>
      </c>
      <c r="W77" s="52">
        <f t="shared" si="60"/>
        <v>0</v>
      </c>
      <c r="X77" s="52">
        <f t="shared" si="40"/>
        <v>2148.7603305785124</v>
      </c>
      <c r="Y77" s="130" t="s">
        <v>79</v>
      </c>
      <c r="Z77" s="139" t="s">
        <v>295</v>
      </c>
      <c r="AA77" s="139" t="s">
        <v>369</v>
      </c>
    </row>
    <row r="78" spans="1:27" ht="26.25" customHeight="1" thickBot="1" x14ac:dyDescent="0.25">
      <c r="A78" s="43">
        <v>52</v>
      </c>
      <c r="B78" s="39"/>
      <c r="C78" s="65"/>
      <c r="D78" s="151" t="s">
        <v>182</v>
      </c>
      <c r="E78" s="274"/>
      <c r="F78" s="50">
        <f>SUM(F53:F77)</f>
        <v>601000</v>
      </c>
      <c r="G78" s="50">
        <f t="shared" ref="G78:L78" si="61">SUM(G53:G77)</f>
        <v>70000</v>
      </c>
      <c r="H78" s="50">
        <f t="shared" si="61"/>
        <v>87000</v>
      </c>
      <c r="I78" s="50">
        <f t="shared" si="61"/>
        <v>15000</v>
      </c>
      <c r="J78" s="50">
        <f t="shared" si="61"/>
        <v>5000</v>
      </c>
      <c r="K78" s="50">
        <f t="shared" si="61"/>
        <v>13000</v>
      </c>
      <c r="L78" s="50">
        <f t="shared" si="61"/>
        <v>7000</v>
      </c>
      <c r="M78" s="50"/>
      <c r="N78" s="50"/>
      <c r="O78" s="52">
        <f>SUM(O53:O77)</f>
        <v>505371.9008264463</v>
      </c>
      <c r="P78" s="52">
        <f t="shared" ref="P78:W78" si="62">SUM(P53:P77)</f>
        <v>57851.239669421499</v>
      </c>
      <c r="Q78" s="52">
        <f t="shared" si="62"/>
        <v>71942.496006667148</v>
      </c>
      <c r="R78" s="52">
        <f t="shared" si="62"/>
        <v>12396.694214876034</v>
      </c>
      <c r="S78" s="52">
        <f t="shared" si="62"/>
        <v>4132.2314049586785</v>
      </c>
      <c r="T78" s="52">
        <f t="shared" si="62"/>
        <v>10743.801652892562</v>
      </c>
      <c r="U78" s="52">
        <f t="shared" si="62"/>
        <v>5785.1239669421475</v>
      </c>
      <c r="V78" s="52">
        <f t="shared" si="62"/>
        <v>0</v>
      </c>
      <c r="W78" s="52">
        <f t="shared" si="62"/>
        <v>0</v>
      </c>
      <c r="X78" s="52">
        <f t="shared" si="40"/>
        <v>668223.48774220445</v>
      </c>
      <c r="Y78" s="130"/>
      <c r="Z78" s="139"/>
      <c r="AA78" s="131"/>
    </row>
    <row r="79" spans="1:27" ht="32.25" thickBot="1" x14ac:dyDescent="0.25">
      <c r="A79" s="43">
        <v>53</v>
      </c>
      <c r="B79" s="216" t="s">
        <v>120</v>
      </c>
      <c r="C79" s="316" t="s">
        <v>376</v>
      </c>
      <c r="D79" s="317" t="s">
        <v>174</v>
      </c>
      <c r="E79" s="222" t="s">
        <v>175</v>
      </c>
      <c r="F79" s="219">
        <v>5000</v>
      </c>
      <c r="G79" s="219">
        <v>4000</v>
      </c>
      <c r="H79" s="219">
        <v>9000</v>
      </c>
      <c r="I79" s="50"/>
      <c r="J79" s="50"/>
      <c r="K79" s="50"/>
      <c r="L79" s="50"/>
      <c r="M79" s="50"/>
      <c r="N79" s="50"/>
      <c r="O79" s="52">
        <f>F79/1.21</f>
        <v>4132.2314049586776</v>
      </c>
      <c r="P79" s="52">
        <f t="shared" ref="P79:W79" si="63">G79/1.21</f>
        <v>3305.7851239669421</v>
      </c>
      <c r="Q79" s="52">
        <f t="shared" si="63"/>
        <v>7438.0165289256202</v>
      </c>
      <c r="R79" s="52">
        <f t="shared" si="63"/>
        <v>0</v>
      </c>
      <c r="S79" s="52">
        <f t="shared" si="63"/>
        <v>0</v>
      </c>
      <c r="T79" s="52">
        <f t="shared" si="63"/>
        <v>0</v>
      </c>
      <c r="U79" s="52">
        <f t="shared" si="63"/>
        <v>0</v>
      </c>
      <c r="V79" s="52">
        <f t="shared" si="63"/>
        <v>0</v>
      </c>
      <c r="W79" s="52">
        <f t="shared" si="63"/>
        <v>0</v>
      </c>
      <c r="X79" s="52">
        <f t="shared" si="40"/>
        <v>14876.03305785124</v>
      </c>
      <c r="Y79" s="130" t="s">
        <v>79</v>
      </c>
      <c r="Z79" s="134" t="s">
        <v>291</v>
      </c>
      <c r="AA79" s="131" t="s">
        <v>289</v>
      </c>
    </row>
    <row r="80" spans="1:27" ht="25.5" customHeight="1" thickBot="1" x14ac:dyDescent="0.25">
      <c r="A80" s="43">
        <v>54</v>
      </c>
      <c r="B80" s="216"/>
      <c r="C80" s="214"/>
      <c r="D80" s="218" t="s">
        <v>365</v>
      </c>
      <c r="E80" s="222"/>
      <c r="F80" s="318">
        <f>SUM(F79)</f>
        <v>5000</v>
      </c>
      <c r="G80" s="318">
        <f>SUM(G79)</f>
        <v>4000</v>
      </c>
      <c r="H80" s="318">
        <f>SUM(H79)</f>
        <v>9000</v>
      </c>
      <c r="I80" s="149"/>
      <c r="J80" s="149"/>
      <c r="K80" s="149"/>
      <c r="L80" s="149"/>
      <c r="M80" s="149"/>
      <c r="N80" s="149"/>
      <c r="O80" s="52">
        <f t="shared" ref="O80:W80" si="64">SUM(O79)</f>
        <v>4132.2314049586776</v>
      </c>
      <c r="P80" s="52">
        <f t="shared" si="64"/>
        <v>3305.7851239669421</v>
      </c>
      <c r="Q80" s="52">
        <f t="shared" si="64"/>
        <v>7438.0165289256202</v>
      </c>
      <c r="R80" s="52">
        <f t="shared" si="64"/>
        <v>0</v>
      </c>
      <c r="S80" s="52">
        <f t="shared" si="64"/>
        <v>0</v>
      </c>
      <c r="T80" s="52">
        <f t="shared" si="64"/>
        <v>0</v>
      </c>
      <c r="U80" s="52">
        <f t="shared" si="64"/>
        <v>0</v>
      </c>
      <c r="V80" s="52">
        <f t="shared" si="64"/>
        <v>0</v>
      </c>
      <c r="W80" s="52">
        <f t="shared" si="64"/>
        <v>0</v>
      </c>
      <c r="X80" s="52">
        <f t="shared" si="40"/>
        <v>14876.03305785124</v>
      </c>
      <c r="Y80" s="135"/>
      <c r="Z80" s="133"/>
      <c r="AA80" s="129"/>
    </row>
    <row r="81" spans="1:27" ht="25.5" customHeight="1" thickBot="1" x14ac:dyDescent="0.25">
      <c r="A81" s="43">
        <v>55</v>
      </c>
      <c r="B81" s="39"/>
      <c r="C81" s="43"/>
      <c r="D81" s="95" t="s">
        <v>183</v>
      </c>
      <c r="E81" s="126"/>
      <c r="F81" s="149">
        <f>F52+F78+F80</f>
        <v>683000</v>
      </c>
      <c r="G81" s="149">
        <f t="shared" ref="G81:M81" si="65">G52+G78+G80</f>
        <v>87000</v>
      </c>
      <c r="H81" s="149">
        <f t="shared" si="65"/>
        <v>157000</v>
      </c>
      <c r="I81" s="149">
        <f t="shared" si="65"/>
        <v>16000</v>
      </c>
      <c r="J81" s="149">
        <f t="shared" si="65"/>
        <v>7000</v>
      </c>
      <c r="K81" s="149">
        <f t="shared" si="65"/>
        <v>19000</v>
      </c>
      <c r="L81" s="149">
        <f t="shared" si="65"/>
        <v>11000</v>
      </c>
      <c r="M81" s="149">
        <f t="shared" si="65"/>
        <v>0</v>
      </c>
      <c r="N81" s="149"/>
      <c r="O81" s="52">
        <f>O52+O78+O80</f>
        <v>573140.49586776854</v>
      </c>
      <c r="P81" s="52">
        <f t="shared" ref="P81:W81" si="66">P52+P78+P80</f>
        <v>71900.826446281004</v>
      </c>
      <c r="Q81" s="52">
        <f t="shared" si="66"/>
        <v>129793.73567608863</v>
      </c>
      <c r="R81" s="52">
        <f t="shared" si="66"/>
        <v>13223.140495867769</v>
      </c>
      <c r="S81" s="52">
        <f t="shared" si="66"/>
        <v>5785.1239669421493</v>
      </c>
      <c r="T81" s="52">
        <f t="shared" si="66"/>
        <v>15702.479338842975</v>
      </c>
      <c r="U81" s="52">
        <f t="shared" si="66"/>
        <v>9090.9090909090901</v>
      </c>
      <c r="V81" s="52">
        <f t="shared" si="66"/>
        <v>0</v>
      </c>
      <c r="W81" s="52">
        <f t="shared" si="66"/>
        <v>0</v>
      </c>
      <c r="X81" s="52">
        <f>SUM(O81:W81)</f>
        <v>818636.71088270028</v>
      </c>
      <c r="Y81" s="135"/>
      <c r="Z81" s="133"/>
      <c r="AA81" s="129"/>
    </row>
    <row r="82" spans="1:27" ht="162.75" customHeight="1" thickBot="1" x14ac:dyDescent="0.25">
      <c r="A82" s="43">
        <v>56</v>
      </c>
      <c r="B82" s="57" t="s">
        <v>184</v>
      </c>
      <c r="C82" s="43">
        <v>45</v>
      </c>
      <c r="D82" s="144" t="s">
        <v>185</v>
      </c>
      <c r="E82" s="126" t="s">
        <v>56</v>
      </c>
      <c r="F82" s="50">
        <v>193000</v>
      </c>
      <c r="G82" s="50"/>
      <c r="H82" s="50"/>
      <c r="I82" s="50"/>
      <c r="J82" s="50"/>
      <c r="K82" s="50"/>
      <c r="L82" s="50"/>
      <c r="M82" s="50"/>
      <c r="N82" s="50"/>
      <c r="O82" s="52">
        <f>F82/1.21</f>
        <v>159504.13223140498</v>
      </c>
      <c r="P82" s="52">
        <f t="shared" ref="P82:W83" si="67">G82/1.21</f>
        <v>0</v>
      </c>
      <c r="Q82" s="52">
        <f t="shared" si="67"/>
        <v>0</v>
      </c>
      <c r="R82" s="52">
        <f t="shared" si="67"/>
        <v>0</v>
      </c>
      <c r="S82" s="52">
        <f t="shared" si="67"/>
        <v>0</v>
      </c>
      <c r="T82" s="52">
        <f t="shared" si="67"/>
        <v>0</v>
      </c>
      <c r="U82" s="52">
        <f t="shared" si="67"/>
        <v>0</v>
      </c>
      <c r="V82" s="52">
        <f t="shared" si="67"/>
        <v>0</v>
      </c>
      <c r="W82" s="52">
        <f t="shared" si="67"/>
        <v>0</v>
      </c>
      <c r="X82" s="52">
        <f>SUM(O82:W82)</f>
        <v>159504.13223140498</v>
      </c>
      <c r="Y82" s="130" t="s">
        <v>79</v>
      </c>
      <c r="Z82" s="134" t="s">
        <v>291</v>
      </c>
      <c r="AA82" s="131" t="s">
        <v>389</v>
      </c>
    </row>
    <row r="83" spans="1:27" ht="29.25" customHeight="1" thickBot="1" x14ac:dyDescent="0.25">
      <c r="A83" s="43">
        <v>57</v>
      </c>
      <c r="B83" s="39"/>
      <c r="C83" s="43"/>
      <c r="D83" s="39" t="s">
        <v>186</v>
      </c>
      <c r="E83" s="126"/>
      <c r="F83" s="50">
        <f>SUM(F82)</f>
        <v>193000</v>
      </c>
      <c r="G83" s="50"/>
      <c r="H83" s="50"/>
      <c r="I83" s="50"/>
      <c r="J83" s="50"/>
      <c r="K83" s="50"/>
      <c r="L83" s="50"/>
      <c r="M83" s="50"/>
      <c r="N83" s="50"/>
      <c r="O83" s="52">
        <f>F83/1.21</f>
        <v>159504.13223140498</v>
      </c>
      <c r="P83" s="52">
        <f t="shared" si="67"/>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5"/>
      <c r="Z83" s="133"/>
      <c r="AA83" s="129"/>
    </row>
    <row r="84" spans="1:27" s="158" customFormat="1" ht="42" customHeight="1" thickBot="1" x14ac:dyDescent="0.25">
      <c r="A84" s="209">
        <v>58</v>
      </c>
      <c r="B84" s="43" t="s">
        <v>187</v>
      </c>
      <c r="C84" s="43">
        <v>46</v>
      </c>
      <c r="D84" s="159" t="s">
        <v>419</v>
      </c>
      <c r="E84" s="126" t="s">
        <v>188</v>
      </c>
      <c r="F84" s="50"/>
      <c r="G84" s="50"/>
      <c r="H84" s="50">
        <v>20000</v>
      </c>
      <c r="I84" s="160"/>
      <c r="J84" s="161"/>
      <c r="K84" s="161"/>
      <c r="L84" s="160"/>
      <c r="M84" s="160"/>
      <c r="N84" s="160">
        <v>78000</v>
      </c>
      <c r="O84" s="52">
        <f>F84/1.11</f>
        <v>0</v>
      </c>
      <c r="P84" s="52">
        <f t="shared" ref="P84:V84" si="68">G84/1.11</f>
        <v>0</v>
      </c>
      <c r="Q84" s="52">
        <f t="shared" si="68"/>
        <v>18018.018018018018</v>
      </c>
      <c r="R84" s="52">
        <f t="shared" si="68"/>
        <v>0</v>
      </c>
      <c r="S84" s="52">
        <f t="shared" si="68"/>
        <v>0</v>
      </c>
      <c r="T84" s="52">
        <f t="shared" si="68"/>
        <v>0</v>
      </c>
      <c r="U84" s="52">
        <f t="shared" si="68"/>
        <v>0</v>
      </c>
      <c r="V84" s="52">
        <f t="shared" si="68"/>
        <v>0</v>
      </c>
      <c r="W84" s="52">
        <f>N84/1.11</f>
        <v>70270.270270270266</v>
      </c>
      <c r="X84" s="52">
        <f>SUM(Q84:W84)</f>
        <v>88288.288288288284</v>
      </c>
      <c r="Y84" s="130" t="s">
        <v>79</v>
      </c>
      <c r="Z84" s="134" t="s">
        <v>285</v>
      </c>
      <c r="AA84" s="131" t="s">
        <v>296</v>
      </c>
    </row>
    <row r="85" spans="1:27" s="158" customFormat="1" ht="26.45" customHeight="1" thickBot="1" x14ac:dyDescent="0.25">
      <c r="A85" s="43">
        <v>59</v>
      </c>
      <c r="B85" s="43"/>
      <c r="C85" s="43"/>
      <c r="D85" s="159" t="s">
        <v>189</v>
      </c>
      <c r="E85" s="126"/>
      <c r="F85" s="50"/>
      <c r="G85" s="50"/>
      <c r="H85" s="50">
        <f>SUM(H84)</f>
        <v>20000</v>
      </c>
      <c r="I85" s="160"/>
      <c r="J85" s="161"/>
      <c r="K85" s="161"/>
      <c r="L85" s="160"/>
      <c r="M85" s="160"/>
      <c r="N85" s="160">
        <f t="shared" ref="N85:W85" si="69">SUM(N84)</f>
        <v>78000</v>
      </c>
      <c r="O85" s="52">
        <f t="shared" si="69"/>
        <v>0</v>
      </c>
      <c r="P85" s="52">
        <f t="shared" si="69"/>
        <v>0</v>
      </c>
      <c r="Q85" s="52">
        <f t="shared" si="69"/>
        <v>18018.018018018018</v>
      </c>
      <c r="R85" s="52">
        <f t="shared" si="69"/>
        <v>0</v>
      </c>
      <c r="S85" s="52">
        <f t="shared" si="69"/>
        <v>0</v>
      </c>
      <c r="T85" s="52">
        <f t="shared" si="69"/>
        <v>0</v>
      </c>
      <c r="U85" s="52">
        <f t="shared" si="69"/>
        <v>0</v>
      </c>
      <c r="V85" s="52">
        <f t="shared" si="69"/>
        <v>0</v>
      </c>
      <c r="W85" s="52">
        <f t="shared" si="69"/>
        <v>70270.270270270266</v>
      </c>
      <c r="X85" s="52">
        <f>SUM(Q85:W85)</f>
        <v>88288.288288288284</v>
      </c>
      <c r="Y85" s="130"/>
      <c r="Z85" s="134"/>
      <c r="AA85" s="131"/>
    </row>
    <row r="86" spans="1:27" s="158" customFormat="1" ht="50.25" customHeight="1" thickBot="1" x14ac:dyDescent="0.25">
      <c r="A86" s="43">
        <v>60</v>
      </c>
      <c r="B86" s="43" t="s">
        <v>190</v>
      </c>
      <c r="C86" s="43">
        <v>47</v>
      </c>
      <c r="D86" s="70" t="s">
        <v>244</v>
      </c>
      <c r="E86" s="142" t="s">
        <v>191</v>
      </c>
      <c r="F86" s="63"/>
      <c r="G86" s="63"/>
      <c r="H86" s="50"/>
      <c r="I86" s="160"/>
      <c r="J86" s="161"/>
      <c r="K86" s="161"/>
      <c r="L86" s="160"/>
      <c r="M86" s="160"/>
      <c r="N86" s="160">
        <v>157000</v>
      </c>
      <c r="O86" s="52">
        <f>F86/1.21</f>
        <v>0</v>
      </c>
      <c r="P86" s="52">
        <f t="shared" ref="P86:W90" si="70">G86/1.21</f>
        <v>0</v>
      </c>
      <c r="Q86" s="52">
        <f t="shared" si="70"/>
        <v>0</v>
      </c>
      <c r="R86" s="52">
        <f t="shared" si="70"/>
        <v>0</v>
      </c>
      <c r="S86" s="52">
        <f t="shared" si="70"/>
        <v>0</v>
      </c>
      <c r="T86" s="52">
        <f t="shared" si="70"/>
        <v>0</v>
      </c>
      <c r="U86" s="52">
        <f t="shared" si="70"/>
        <v>0</v>
      </c>
      <c r="V86" s="52">
        <f t="shared" si="70"/>
        <v>0</v>
      </c>
      <c r="W86" s="52">
        <f t="shared" si="70"/>
        <v>129752.06611570249</v>
      </c>
      <c r="X86" s="52">
        <f t="shared" ref="X86:X94" si="71">SUM(O86:W86)</f>
        <v>129752.06611570249</v>
      </c>
      <c r="Y86" s="130" t="s">
        <v>79</v>
      </c>
      <c r="Z86" s="134" t="s">
        <v>296</v>
      </c>
      <c r="AA86" s="131" t="s">
        <v>296</v>
      </c>
    </row>
    <row r="87" spans="1:27" s="158" customFormat="1" ht="36" customHeight="1" thickBot="1" x14ac:dyDescent="0.25">
      <c r="A87" s="43">
        <v>61</v>
      </c>
      <c r="B87" s="43" t="s">
        <v>190</v>
      </c>
      <c r="C87" s="43">
        <v>48</v>
      </c>
      <c r="D87" s="70" t="s">
        <v>241</v>
      </c>
      <c r="E87" s="275" t="s">
        <v>192</v>
      </c>
      <c r="F87" s="63"/>
      <c r="G87" s="63">
        <v>3000</v>
      </c>
      <c r="H87" s="63">
        <v>6900</v>
      </c>
      <c r="I87" s="63">
        <v>0</v>
      </c>
      <c r="J87" s="50"/>
      <c r="K87" s="73">
        <v>650</v>
      </c>
      <c r="L87" s="160">
        <v>800</v>
      </c>
      <c r="M87" s="160"/>
      <c r="N87" s="160"/>
      <c r="O87" s="52">
        <f>F87/1.21</f>
        <v>0</v>
      </c>
      <c r="P87" s="52">
        <f t="shared" si="70"/>
        <v>2479.3388429752067</v>
      </c>
      <c r="Q87" s="52">
        <f t="shared" si="70"/>
        <v>5702.4793388429753</v>
      </c>
      <c r="R87" s="52">
        <f t="shared" si="70"/>
        <v>0</v>
      </c>
      <c r="S87" s="52">
        <f t="shared" si="70"/>
        <v>0</v>
      </c>
      <c r="T87" s="52">
        <f t="shared" si="70"/>
        <v>537.19008264462809</v>
      </c>
      <c r="U87" s="52">
        <f t="shared" si="70"/>
        <v>661.15702479338847</v>
      </c>
      <c r="V87" s="52">
        <f t="shared" si="70"/>
        <v>0</v>
      </c>
      <c r="W87" s="52">
        <f t="shared" si="70"/>
        <v>0</v>
      </c>
      <c r="X87" s="52">
        <f t="shared" si="71"/>
        <v>9380.1652892561979</v>
      </c>
      <c r="Y87" s="130" t="s">
        <v>79</v>
      </c>
      <c r="Z87" s="134" t="s">
        <v>296</v>
      </c>
      <c r="AA87" s="131" t="s">
        <v>296</v>
      </c>
    </row>
    <row r="88" spans="1:27" s="158" customFormat="1" ht="47.25" customHeight="1" thickBot="1" x14ac:dyDescent="0.25">
      <c r="A88" s="43">
        <v>62</v>
      </c>
      <c r="B88" s="43" t="s">
        <v>190</v>
      </c>
      <c r="C88" s="43">
        <v>49</v>
      </c>
      <c r="D88" s="70" t="s">
        <v>245</v>
      </c>
      <c r="E88" s="142" t="s">
        <v>193</v>
      </c>
      <c r="F88" s="63">
        <v>1000</v>
      </c>
      <c r="G88" s="63">
        <v>2000</v>
      </c>
      <c r="H88" s="63">
        <v>8100</v>
      </c>
      <c r="I88" s="63">
        <v>0</v>
      </c>
      <c r="J88" s="63">
        <v>1000</v>
      </c>
      <c r="K88" s="50">
        <v>350</v>
      </c>
      <c r="L88" s="160">
        <v>200</v>
      </c>
      <c r="M88" s="160"/>
      <c r="N88" s="160"/>
      <c r="O88" s="52">
        <f>F88/1.21</f>
        <v>826.44628099173553</v>
      </c>
      <c r="P88" s="52">
        <f t="shared" si="70"/>
        <v>1652.8925619834711</v>
      </c>
      <c r="Q88" s="52">
        <f t="shared" si="70"/>
        <v>6694.2148760330583</v>
      </c>
      <c r="R88" s="52">
        <f t="shared" si="70"/>
        <v>0</v>
      </c>
      <c r="S88" s="52">
        <f t="shared" si="70"/>
        <v>826.44628099173553</v>
      </c>
      <c r="T88" s="52">
        <f t="shared" si="70"/>
        <v>289.25619834710744</v>
      </c>
      <c r="U88" s="52">
        <f t="shared" si="70"/>
        <v>165.28925619834712</v>
      </c>
      <c r="V88" s="52">
        <f t="shared" si="70"/>
        <v>0</v>
      </c>
      <c r="W88" s="52">
        <f t="shared" si="70"/>
        <v>0</v>
      </c>
      <c r="X88" s="52">
        <f t="shared" si="71"/>
        <v>10454.545454545454</v>
      </c>
      <c r="Y88" s="130" t="s">
        <v>79</v>
      </c>
      <c r="Z88" s="134" t="s">
        <v>296</v>
      </c>
      <c r="AA88" s="131" t="s">
        <v>296</v>
      </c>
    </row>
    <row r="89" spans="1:27" s="158" customFormat="1" ht="26.45" customHeight="1" thickBot="1" x14ac:dyDescent="0.25">
      <c r="A89" s="209">
        <v>63</v>
      </c>
      <c r="B89" s="43"/>
      <c r="C89" s="43"/>
      <c r="D89" s="159" t="s">
        <v>262</v>
      </c>
      <c r="E89" s="126"/>
      <c r="F89" s="50">
        <f t="shared" ref="F89:L89" si="72">SUM(F86:F88)</f>
        <v>1000</v>
      </c>
      <c r="G89" s="50">
        <f t="shared" si="72"/>
        <v>5000</v>
      </c>
      <c r="H89" s="50">
        <f t="shared" si="72"/>
        <v>15000</v>
      </c>
      <c r="I89" s="160">
        <f t="shared" si="72"/>
        <v>0</v>
      </c>
      <c r="J89" s="161">
        <f t="shared" si="72"/>
        <v>1000</v>
      </c>
      <c r="K89" s="161">
        <f t="shared" si="72"/>
        <v>1000</v>
      </c>
      <c r="L89" s="160">
        <f t="shared" si="72"/>
        <v>1000</v>
      </c>
      <c r="M89" s="160"/>
      <c r="N89" s="160">
        <f>SUM(N86:N88)</f>
        <v>157000</v>
      </c>
      <c r="O89" s="52">
        <f>F89/1.21</f>
        <v>826.44628099173553</v>
      </c>
      <c r="P89" s="52">
        <f t="shared" si="70"/>
        <v>4132.2314049586776</v>
      </c>
      <c r="Q89" s="52">
        <f t="shared" si="70"/>
        <v>12396.694214876034</v>
      </c>
      <c r="R89" s="52">
        <f t="shared" si="70"/>
        <v>0</v>
      </c>
      <c r="S89" s="52">
        <f t="shared" si="70"/>
        <v>826.44628099173553</v>
      </c>
      <c r="T89" s="52">
        <f t="shared" si="70"/>
        <v>826.44628099173553</v>
      </c>
      <c r="U89" s="52">
        <f t="shared" si="70"/>
        <v>826.44628099173553</v>
      </c>
      <c r="V89" s="52">
        <f t="shared" si="70"/>
        <v>0</v>
      </c>
      <c r="W89" s="52">
        <f t="shared" si="70"/>
        <v>129752.06611570249</v>
      </c>
      <c r="X89" s="52">
        <f t="shared" si="71"/>
        <v>149586.77685950414</v>
      </c>
      <c r="Y89" s="130"/>
      <c r="Z89" s="134"/>
      <c r="AA89" s="131"/>
    </row>
    <row r="90" spans="1:27" ht="87" customHeight="1" thickBot="1" x14ac:dyDescent="0.25">
      <c r="A90" s="43">
        <v>64</v>
      </c>
      <c r="B90" s="43" t="s">
        <v>194</v>
      </c>
      <c r="C90" s="43">
        <v>50</v>
      </c>
      <c r="D90" s="70" t="s">
        <v>271</v>
      </c>
      <c r="E90" s="126" t="s">
        <v>195</v>
      </c>
      <c r="F90" s="50">
        <v>2000</v>
      </c>
      <c r="G90" s="50">
        <v>7000</v>
      </c>
      <c r="H90" s="72">
        <v>10000</v>
      </c>
      <c r="I90" s="50">
        <v>1000</v>
      </c>
      <c r="J90" s="50">
        <v>1000</v>
      </c>
      <c r="K90" s="50">
        <v>1000</v>
      </c>
      <c r="L90" s="50">
        <v>1000</v>
      </c>
      <c r="M90" s="50"/>
      <c r="N90" s="50">
        <v>52000</v>
      </c>
      <c r="O90" s="52">
        <f>F90/1.21</f>
        <v>1652.8925619834711</v>
      </c>
      <c r="P90" s="52">
        <f t="shared" si="70"/>
        <v>5785.1239669421493</v>
      </c>
      <c r="Q90" s="52">
        <f t="shared" si="70"/>
        <v>8264.4628099173551</v>
      </c>
      <c r="R90" s="52">
        <f t="shared" si="70"/>
        <v>826.44628099173553</v>
      </c>
      <c r="S90" s="52">
        <f t="shared" si="70"/>
        <v>826.44628099173553</v>
      </c>
      <c r="T90" s="52">
        <f t="shared" si="70"/>
        <v>826.44628099173553</v>
      </c>
      <c r="U90" s="52">
        <f t="shared" si="70"/>
        <v>826.44628099173553</v>
      </c>
      <c r="V90" s="52">
        <f t="shared" si="70"/>
        <v>0</v>
      </c>
      <c r="W90" s="52">
        <f t="shared" si="70"/>
        <v>42975.206611570247</v>
      </c>
      <c r="X90" s="52">
        <f t="shared" si="71"/>
        <v>61983.471074380162</v>
      </c>
      <c r="Y90" s="130" t="s">
        <v>79</v>
      </c>
      <c r="Z90" s="134" t="s">
        <v>289</v>
      </c>
      <c r="AA90" s="131" t="s">
        <v>296</v>
      </c>
    </row>
    <row r="91" spans="1:27" ht="25.15" customHeight="1" thickBot="1" x14ac:dyDescent="0.25">
      <c r="A91" s="43">
        <v>65</v>
      </c>
      <c r="B91" s="43"/>
      <c r="C91" s="43"/>
      <c r="D91" s="95" t="s">
        <v>196</v>
      </c>
      <c r="E91" s="126"/>
      <c r="F91" s="149">
        <f t="shared" ref="F91:L91" si="73">SUM(F90)</f>
        <v>2000</v>
      </c>
      <c r="G91" s="149">
        <f t="shared" si="73"/>
        <v>7000</v>
      </c>
      <c r="H91" s="149">
        <f t="shared" si="73"/>
        <v>10000</v>
      </c>
      <c r="I91" s="149">
        <f t="shared" si="73"/>
        <v>1000</v>
      </c>
      <c r="J91" s="149">
        <f t="shared" si="73"/>
        <v>1000</v>
      </c>
      <c r="K91" s="149">
        <f t="shared" si="73"/>
        <v>1000</v>
      </c>
      <c r="L91" s="50">
        <f t="shared" si="73"/>
        <v>1000</v>
      </c>
      <c r="M91" s="149"/>
      <c r="N91" s="149">
        <f>SUM(N90)</f>
        <v>52000</v>
      </c>
      <c r="O91" s="52">
        <f t="shared" ref="O91:W91" si="74">SUM(O90)</f>
        <v>1652.8925619834711</v>
      </c>
      <c r="P91" s="52">
        <f t="shared" si="74"/>
        <v>5785.1239669421493</v>
      </c>
      <c r="Q91" s="52">
        <f t="shared" si="74"/>
        <v>8264.4628099173551</v>
      </c>
      <c r="R91" s="52">
        <f t="shared" si="74"/>
        <v>826.44628099173553</v>
      </c>
      <c r="S91" s="52">
        <f t="shared" si="74"/>
        <v>826.44628099173553</v>
      </c>
      <c r="T91" s="52">
        <f t="shared" si="74"/>
        <v>826.44628099173553</v>
      </c>
      <c r="U91" s="52">
        <f t="shared" si="74"/>
        <v>826.44628099173553</v>
      </c>
      <c r="V91" s="52">
        <f t="shared" si="74"/>
        <v>0</v>
      </c>
      <c r="W91" s="52">
        <f t="shared" si="74"/>
        <v>42975.206611570247</v>
      </c>
      <c r="X91" s="52">
        <f t="shared" si="71"/>
        <v>61983.471074380162</v>
      </c>
      <c r="Y91" s="135"/>
      <c r="Z91" s="136"/>
      <c r="AA91" s="138"/>
    </row>
    <row r="92" spans="1:27" ht="33.6" customHeight="1" thickBot="1" x14ac:dyDescent="0.25">
      <c r="A92" s="43">
        <v>66</v>
      </c>
      <c r="B92" s="43" t="s">
        <v>197</v>
      </c>
      <c r="C92" s="43">
        <v>51</v>
      </c>
      <c r="D92" s="162" t="s">
        <v>198</v>
      </c>
      <c r="E92" s="300" t="s">
        <v>199</v>
      </c>
      <c r="F92" s="149">
        <v>34000</v>
      </c>
      <c r="G92" s="149"/>
      <c r="H92" s="149"/>
      <c r="I92" s="149"/>
      <c r="J92" s="149"/>
      <c r="K92" s="149"/>
      <c r="L92" s="149">
        <v>0</v>
      </c>
      <c r="M92" s="149"/>
      <c r="N92" s="149"/>
      <c r="O92" s="52">
        <f>F92/1.21</f>
        <v>28099.173553719011</v>
      </c>
      <c r="P92" s="52">
        <f t="shared" ref="P92:W92" si="75">G92/1.19</f>
        <v>0</v>
      </c>
      <c r="Q92" s="52">
        <f t="shared" si="75"/>
        <v>0</v>
      </c>
      <c r="R92" s="52">
        <f t="shared" si="75"/>
        <v>0</v>
      </c>
      <c r="S92" s="52">
        <f t="shared" si="75"/>
        <v>0</v>
      </c>
      <c r="T92" s="52">
        <f t="shared" si="75"/>
        <v>0</v>
      </c>
      <c r="U92" s="52">
        <f t="shared" si="75"/>
        <v>0</v>
      </c>
      <c r="V92" s="52">
        <f t="shared" si="75"/>
        <v>0</v>
      </c>
      <c r="W92" s="52">
        <f t="shared" si="75"/>
        <v>0</v>
      </c>
      <c r="X92" s="52">
        <f t="shared" si="71"/>
        <v>28099.173553719011</v>
      </c>
      <c r="Y92" s="130" t="s">
        <v>79</v>
      </c>
      <c r="Z92" s="134" t="s">
        <v>368</v>
      </c>
      <c r="AA92" s="131" t="s">
        <v>367</v>
      </c>
    </row>
    <row r="93" spans="1:27" ht="25.15" customHeight="1" thickBot="1" x14ac:dyDescent="0.25">
      <c r="A93" s="209">
        <v>67</v>
      </c>
      <c r="B93" s="43"/>
      <c r="C93" s="43"/>
      <c r="D93" s="95" t="s">
        <v>200</v>
      </c>
      <c r="F93" s="149">
        <f>SUM(F92)</f>
        <v>34000</v>
      </c>
      <c r="G93" s="149"/>
      <c r="H93" s="149"/>
      <c r="I93" s="149"/>
      <c r="J93" s="149"/>
      <c r="K93" s="149"/>
      <c r="L93" s="149">
        <v>0</v>
      </c>
      <c r="M93" s="149"/>
      <c r="N93" s="149"/>
      <c r="O93" s="52">
        <f t="shared" ref="O93:W93" si="76">SUM(O92)</f>
        <v>28099.173553719011</v>
      </c>
      <c r="P93" s="52">
        <f t="shared" si="76"/>
        <v>0</v>
      </c>
      <c r="Q93" s="52">
        <f t="shared" si="76"/>
        <v>0</v>
      </c>
      <c r="R93" s="52">
        <f t="shared" si="76"/>
        <v>0</v>
      </c>
      <c r="S93" s="52">
        <f t="shared" si="76"/>
        <v>0</v>
      </c>
      <c r="T93" s="52">
        <f t="shared" si="76"/>
        <v>0</v>
      </c>
      <c r="U93" s="52">
        <f t="shared" si="76"/>
        <v>0</v>
      </c>
      <c r="V93" s="52">
        <f t="shared" si="76"/>
        <v>0</v>
      </c>
      <c r="W93" s="52">
        <f t="shared" si="76"/>
        <v>0</v>
      </c>
      <c r="X93" s="52">
        <f t="shared" si="71"/>
        <v>28099.173553719011</v>
      </c>
      <c r="Y93" s="135"/>
      <c r="Z93" s="136"/>
      <c r="AA93" s="138"/>
    </row>
    <row r="94" spans="1:27" ht="33" customHeight="1" thickBot="1" x14ac:dyDescent="0.25">
      <c r="A94" s="43">
        <v>68</v>
      </c>
      <c r="B94" s="43" t="s">
        <v>201</v>
      </c>
      <c r="C94" s="43">
        <v>52</v>
      </c>
      <c r="D94" s="70" t="s">
        <v>202</v>
      </c>
      <c r="E94" s="300" t="s">
        <v>203</v>
      </c>
      <c r="F94" s="149"/>
      <c r="G94" s="149">
        <v>3000</v>
      </c>
      <c r="H94" s="149">
        <v>48000</v>
      </c>
      <c r="I94" s="149"/>
      <c r="J94" s="149"/>
      <c r="K94" s="149"/>
      <c r="L94" s="149">
        <v>0</v>
      </c>
      <c r="M94" s="149"/>
      <c r="N94" s="149"/>
      <c r="O94" s="52">
        <f>F94/1.21</f>
        <v>0</v>
      </c>
      <c r="P94" s="52">
        <f t="shared" ref="P94:W94" si="77">G94/1.21</f>
        <v>2479.3388429752067</v>
      </c>
      <c r="Q94" s="52">
        <f t="shared" si="77"/>
        <v>39669.421487603307</v>
      </c>
      <c r="R94" s="52">
        <f t="shared" si="77"/>
        <v>0</v>
      </c>
      <c r="S94" s="52">
        <f t="shared" si="77"/>
        <v>0</v>
      </c>
      <c r="T94" s="52">
        <f t="shared" si="77"/>
        <v>0</v>
      </c>
      <c r="U94" s="52">
        <f t="shared" si="77"/>
        <v>0</v>
      </c>
      <c r="V94" s="52">
        <f t="shared" si="77"/>
        <v>0</v>
      </c>
      <c r="W94" s="52">
        <f t="shared" si="77"/>
        <v>0</v>
      </c>
      <c r="X94" s="52">
        <f t="shared" si="71"/>
        <v>42148.760330578516</v>
      </c>
      <c r="Y94" s="130" t="s">
        <v>79</v>
      </c>
      <c r="Z94" s="134" t="s">
        <v>368</v>
      </c>
      <c r="AA94" s="131" t="s">
        <v>367</v>
      </c>
    </row>
    <row r="95" spans="1:27" ht="33" customHeight="1" thickBot="1" x14ac:dyDescent="0.25">
      <c r="A95" s="43">
        <v>69</v>
      </c>
      <c r="B95" s="43"/>
      <c r="C95" s="43"/>
      <c r="D95" s="70" t="s">
        <v>204</v>
      </c>
      <c r="E95" s="183"/>
      <c r="F95" s="149"/>
      <c r="G95" s="149">
        <f>SUM(G94)</f>
        <v>3000</v>
      </c>
      <c r="H95" s="149">
        <f>SUM(H94)</f>
        <v>48000</v>
      </c>
      <c r="I95" s="149"/>
      <c r="J95" s="149"/>
      <c r="K95" s="149"/>
      <c r="L95" s="149">
        <v>0</v>
      </c>
      <c r="M95" s="149"/>
      <c r="N95" s="149"/>
      <c r="O95" s="52">
        <f t="shared" ref="O95:X95" si="78">SUM(O94)</f>
        <v>0</v>
      </c>
      <c r="P95" s="52">
        <f t="shared" si="78"/>
        <v>2479.3388429752067</v>
      </c>
      <c r="Q95" s="52">
        <f t="shared" si="78"/>
        <v>39669.421487603307</v>
      </c>
      <c r="R95" s="52">
        <f t="shared" si="78"/>
        <v>0</v>
      </c>
      <c r="S95" s="52">
        <f t="shared" si="78"/>
        <v>0</v>
      </c>
      <c r="T95" s="52">
        <f t="shared" si="78"/>
        <v>0</v>
      </c>
      <c r="U95" s="52">
        <f t="shared" si="78"/>
        <v>0</v>
      </c>
      <c r="V95" s="52">
        <f t="shared" si="78"/>
        <v>0</v>
      </c>
      <c r="W95" s="52">
        <f t="shared" si="78"/>
        <v>0</v>
      </c>
      <c r="X95" s="52">
        <f t="shared" si="78"/>
        <v>42148.760330578516</v>
      </c>
      <c r="Y95" s="130"/>
      <c r="Z95" s="134"/>
      <c r="AA95" s="131"/>
    </row>
    <row r="96" spans="1:27" ht="84" customHeight="1" thickBot="1" x14ac:dyDescent="0.25">
      <c r="A96" s="43">
        <v>70</v>
      </c>
      <c r="B96" s="39" t="s">
        <v>205</v>
      </c>
      <c r="C96" s="43">
        <v>53</v>
      </c>
      <c r="D96" s="164" t="s">
        <v>416</v>
      </c>
      <c r="E96" s="293" t="s">
        <v>250</v>
      </c>
      <c r="F96" s="50">
        <v>50000</v>
      </c>
      <c r="G96" s="50">
        <v>18000</v>
      </c>
      <c r="H96" s="50">
        <v>25000</v>
      </c>
      <c r="I96" s="50">
        <v>7000</v>
      </c>
      <c r="J96" s="50">
        <v>7000</v>
      </c>
      <c r="K96" s="50">
        <v>19000</v>
      </c>
      <c r="L96" s="50"/>
      <c r="M96" s="50"/>
      <c r="N96" s="50">
        <v>64000</v>
      </c>
      <c r="O96" s="52">
        <f>F96/1.21</f>
        <v>41322.314049586777</v>
      </c>
      <c r="P96" s="52">
        <f t="shared" ref="P96:W96" si="79">G96/1.21</f>
        <v>14876.03305785124</v>
      </c>
      <c r="Q96" s="52">
        <f t="shared" si="79"/>
        <v>20661.157024793389</v>
      </c>
      <c r="R96" s="52">
        <f t="shared" si="79"/>
        <v>5785.1239669421493</v>
      </c>
      <c r="S96" s="52">
        <f t="shared" si="79"/>
        <v>5785.1239669421493</v>
      </c>
      <c r="T96" s="52">
        <f t="shared" si="79"/>
        <v>15702.479338842975</v>
      </c>
      <c r="U96" s="52">
        <f t="shared" si="79"/>
        <v>0</v>
      </c>
      <c r="V96" s="52">
        <f t="shared" si="79"/>
        <v>0</v>
      </c>
      <c r="W96" s="52">
        <f t="shared" si="79"/>
        <v>52892.561983471074</v>
      </c>
      <c r="X96" s="52">
        <f t="shared" ref="X96:X104" si="80">SUM(O96:W96)</f>
        <v>157024.79338842974</v>
      </c>
      <c r="Y96" s="130" t="s">
        <v>79</v>
      </c>
      <c r="Z96" s="134" t="s">
        <v>368</v>
      </c>
      <c r="AA96" s="131" t="s">
        <v>367</v>
      </c>
    </row>
    <row r="97" spans="1:27" ht="32.25" customHeight="1" thickBot="1" x14ac:dyDescent="0.25">
      <c r="A97" s="209">
        <v>71</v>
      </c>
      <c r="B97" s="39"/>
      <c r="C97" s="43"/>
      <c r="D97" s="70" t="s">
        <v>206</v>
      </c>
      <c r="E97" s="126"/>
      <c r="F97" s="149">
        <f t="shared" ref="F97:K97" si="81">SUM(F96:F96)</f>
        <v>50000</v>
      </c>
      <c r="G97" s="149">
        <f t="shared" si="81"/>
        <v>18000</v>
      </c>
      <c r="H97" s="149">
        <f t="shared" si="81"/>
        <v>25000</v>
      </c>
      <c r="I97" s="149">
        <f t="shared" si="81"/>
        <v>7000</v>
      </c>
      <c r="J97" s="149">
        <f t="shared" si="81"/>
        <v>7000</v>
      </c>
      <c r="K97" s="50">
        <f t="shared" si="81"/>
        <v>19000</v>
      </c>
      <c r="L97" s="149"/>
      <c r="M97" s="149"/>
      <c r="N97" s="149">
        <f>SUM(N96)</f>
        <v>64000</v>
      </c>
      <c r="O97" s="52">
        <f t="shared" ref="O97:W97" si="82">SUM(O96:O96)</f>
        <v>41322.314049586777</v>
      </c>
      <c r="P97" s="52">
        <f t="shared" si="82"/>
        <v>14876.03305785124</v>
      </c>
      <c r="Q97" s="52">
        <f t="shared" si="82"/>
        <v>20661.157024793389</v>
      </c>
      <c r="R97" s="52">
        <f t="shared" si="82"/>
        <v>5785.1239669421493</v>
      </c>
      <c r="S97" s="52">
        <f t="shared" si="82"/>
        <v>5785.1239669421493</v>
      </c>
      <c r="T97" s="52">
        <f t="shared" si="82"/>
        <v>15702.479338842975</v>
      </c>
      <c r="U97" s="52">
        <f t="shared" si="82"/>
        <v>0</v>
      </c>
      <c r="V97" s="52">
        <f t="shared" si="82"/>
        <v>0</v>
      </c>
      <c r="W97" s="52">
        <f t="shared" si="82"/>
        <v>52892.561983471074</v>
      </c>
      <c r="X97" s="52">
        <f t="shared" si="80"/>
        <v>157024.79338842974</v>
      </c>
      <c r="Y97" s="130"/>
      <c r="Z97" s="134"/>
      <c r="AA97" s="131"/>
    </row>
    <row r="98" spans="1:27" ht="22.5" customHeight="1" thickBot="1" x14ac:dyDescent="0.25">
      <c r="A98" s="43">
        <v>72</v>
      </c>
      <c r="B98" s="75"/>
      <c r="C98" s="43"/>
      <c r="D98" s="70" t="s">
        <v>207</v>
      </c>
      <c r="E98" s="126"/>
      <c r="F98" s="149"/>
      <c r="G98" s="303"/>
      <c r="H98" s="303"/>
      <c r="I98" s="303"/>
      <c r="J98" s="303"/>
      <c r="K98" s="146"/>
      <c r="L98" s="146"/>
      <c r="M98" s="146"/>
      <c r="N98" s="146"/>
      <c r="O98" s="52"/>
      <c r="P98" s="52"/>
      <c r="Q98" s="52"/>
      <c r="R98" s="52"/>
      <c r="S98" s="52"/>
      <c r="T98" s="52"/>
      <c r="U98" s="52"/>
      <c r="V98" s="52"/>
      <c r="W98" s="52"/>
      <c r="X98" s="52"/>
      <c r="Y98" s="135"/>
      <c r="Z98" s="133"/>
      <c r="AA98" s="138"/>
    </row>
    <row r="99" spans="1:27" ht="33.75" customHeight="1" thickBot="1" x14ac:dyDescent="0.25">
      <c r="A99" s="43">
        <v>73</v>
      </c>
      <c r="B99" s="43" t="s">
        <v>208</v>
      </c>
      <c r="C99" s="43">
        <v>54</v>
      </c>
      <c r="D99" s="70" t="s">
        <v>209</v>
      </c>
      <c r="E99" s="300" t="s">
        <v>344</v>
      </c>
      <c r="F99" s="50">
        <v>39000</v>
      </c>
      <c r="G99" s="50"/>
      <c r="H99" s="50">
        <v>8000</v>
      </c>
      <c r="I99" s="50"/>
      <c r="J99" s="50"/>
      <c r="K99" s="50"/>
      <c r="L99" s="50"/>
      <c r="M99" s="50"/>
      <c r="N99" s="50"/>
      <c r="O99" s="52">
        <f>F99/1.21</f>
        <v>32231.404958677685</v>
      </c>
      <c r="P99" s="52">
        <f t="shared" ref="P99:W99" si="83">G99/1.21</f>
        <v>0</v>
      </c>
      <c r="Q99" s="52">
        <f t="shared" si="83"/>
        <v>6611.5702479338843</v>
      </c>
      <c r="R99" s="52">
        <f t="shared" si="83"/>
        <v>0</v>
      </c>
      <c r="S99" s="52">
        <f t="shared" si="83"/>
        <v>0</v>
      </c>
      <c r="T99" s="52">
        <f t="shared" si="83"/>
        <v>0</v>
      </c>
      <c r="U99" s="52">
        <f t="shared" si="83"/>
        <v>0</v>
      </c>
      <c r="V99" s="52">
        <f t="shared" si="83"/>
        <v>0</v>
      </c>
      <c r="W99" s="52">
        <f t="shared" si="83"/>
        <v>0</v>
      </c>
      <c r="X99" s="52">
        <f t="shared" si="80"/>
        <v>38842.975206611569</v>
      </c>
      <c r="Y99" s="130" t="s">
        <v>79</v>
      </c>
      <c r="Z99" s="138" t="s">
        <v>292</v>
      </c>
      <c r="AA99" s="131" t="s">
        <v>345</v>
      </c>
    </row>
    <row r="100" spans="1:27" ht="33.75" customHeight="1" thickBot="1" x14ac:dyDescent="0.25">
      <c r="A100" s="43">
        <v>74</v>
      </c>
      <c r="B100" s="43" t="s">
        <v>208</v>
      </c>
      <c r="C100" s="43">
        <v>55</v>
      </c>
      <c r="D100" s="70" t="s">
        <v>343</v>
      </c>
      <c r="E100" s="308" t="s">
        <v>344</v>
      </c>
      <c r="F100" s="50">
        <v>0</v>
      </c>
      <c r="G100" s="50"/>
      <c r="H100" s="50">
        <v>0</v>
      </c>
      <c r="I100" s="50"/>
      <c r="J100" s="50"/>
      <c r="K100" s="50"/>
      <c r="L100" s="50"/>
      <c r="M100" s="50"/>
      <c r="N100" s="50"/>
      <c r="O100" s="52">
        <f>F100/1.19</f>
        <v>0</v>
      </c>
      <c r="P100" s="52">
        <f t="shared" ref="P100:W100" si="84">G100/1.19</f>
        <v>0</v>
      </c>
      <c r="Q100" s="52">
        <f t="shared" si="84"/>
        <v>0</v>
      </c>
      <c r="R100" s="52">
        <f t="shared" si="84"/>
        <v>0</v>
      </c>
      <c r="S100" s="52">
        <f t="shared" si="84"/>
        <v>0</v>
      </c>
      <c r="T100" s="52">
        <f t="shared" si="84"/>
        <v>0</v>
      </c>
      <c r="U100" s="52">
        <f t="shared" si="84"/>
        <v>0</v>
      </c>
      <c r="V100" s="52">
        <f t="shared" si="84"/>
        <v>0</v>
      </c>
      <c r="W100" s="52">
        <f t="shared" si="84"/>
        <v>0</v>
      </c>
      <c r="X100" s="52">
        <f t="shared" si="80"/>
        <v>0</v>
      </c>
      <c r="Y100" s="130"/>
      <c r="Z100" s="138"/>
      <c r="AA100" s="131"/>
    </row>
    <row r="101" spans="1:27" ht="31.5" customHeight="1" thickBot="1" x14ac:dyDescent="0.25">
      <c r="A101" s="43">
        <v>75</v>
      </c>
      <c r="B101" s="75"/>
      <c r="C101" s="43"/>
      <c r="D101" s="70" t="s">
        <v>210</v>
      </c>
      <c r="E101" s="126"/>
      <c r="F101" s="50">
        <f>SUM(F99:F100)</f>
        <v>39000</v>
      </c>
      <c r="G101" s="50"/>
      <c r="H101" s="50">
        <f>SUM(H99:H100)</f>
        <v>8000</v>
      </c>
      <c r="I101" s="50"/>
      <c r="J101" s="50"/>
      <c r="K101" s="50"/>
      <c r="L101" s="50"/>
      <c r="M101" s="50"/>
      <c r="N101" s="50"/>
      <c r="O101" s="52">
        <f t="shared" ref="O101:W101" si="85">SUM(O99:O100)</f>
        <v>32231.404958677685</v>
      </c>
      <c r="P101" s="52">
        <f t="shared" si="85"/>
        <v>0</v>
      </c>
      <c r="Q101" s="52">
        <f t="shared" si="85"/>
        <v>6611.5702479338843</v>
      </c>
      <c r="R101" s="52">
        <f t="shared" si="85"/>
        <v>0</v>
      </c>
      <c r="S101" s="52">
        <f t="shared" si="85"/>
        <v>0</v>
      </c>
      <c r="T101" s="52">
        <f t="shared" si="85"/>
        <v>0</v>
      </c>
      <c r="U101" s="52">
        <f t="shared" si="85"/>
        <v>0</v>
      </c>
      <c r="V101" s="52">
        <f t="shared" si="85"/>
        <v>0</v>
      </c>
      <c r="W101" s="52">
        <f t="shared" si="85"/>
        <v>0</v>
      </c>
      <c r="X101" s="52">
        <f t="shared" si="80"/>
        <v>38842.975206611569</v>
      </c>
      <c r="Y101" s="130"/>
      <c r="Z101" s="134"/>
      <c r="AA101" s="131"/>
    </row>
    <row r="102" spans="1:27" ht="33" customHeight="1" thickBot="1" x14ac:dyDescent="0.25">
      <c r="A102" s="209">
        <v>76</v>
      </c>
      <c r="B102" s="165" t="s">
        <v>211</v>
      </c>
      <c r="C102" s="50">
        <v>56</v>
      </c>
      <c r="D102" s="164" t="s">
        <v>212</v>
      </c>
      <c r="E102" s="142" t="s">
        <v>213</v>
      </c>
      <c r="F102" s="50">
        <v>27000</v>
      </c>
      <c r="G102" s="50"/>
      <c r="H102" s="50"/>
      <c r="I102" s="50"/>
      <c r="J102" s="50"/>
      <c r="K102" s="50"/>
      <c r="L102" s="50"/>
      <c r="M102" s="50"/>
      <c r="N102" s="50"/>
      <c r="O102" s="52">
        <f>F102/1.21</f>
        <v>22314.049586776859</v>
      </c>
      <c r="P102" s="52">
        <f t="shared" ref="P102:W104" si="86">G102/1.21</f>
        <v>0</v>
      </c>
      <c r="Q102" s="52">
        <f t="shared" si="86"/>
        <v>0</v>
      </c>
      <c r="R102" s="52">
        <f t="shared" si="86"/>
        <v>0</v>
      </c>
      <c r="S102" s="52">
        <f t="shared" si="86"/>
        <v>0</v>
      </c>
      <c r="T102" s="52">
        <f t="shared" si="86"/>
        <v>0</v>
      </c>
      <c r="U102" s="52">
        <f t="shared" si="86"/>
        <v>0</v>
      </c>
      <c r="V102" s="52">
        <f t="shared" si="86"/>
        <v>0</v>
      </c>
      <c r="W102" s="52">
        <f t="shared" si="86"/>
        <v>0</v>
      </c>
      <c r="X102" s="52">
        <f t="shared" si="80"/>
        <v>22314.049586776859</v>
      </c>
      <c r="Y102" s="130" t="s">
        <v>79</v>
      </c>
      <c r="Z102" s="139" t="s">
        <v>292</v>
      </c>
      <c r="AA102" s="131" t="s">
        <v>345</v>
      </c>
    </row>
    <row r="103" spans="1:27" ht="31.5" customHeight="1" thickBot="1" x14ac:dyDescent="0.25">
      <c r="A103" s="43">
        <v>77</v>
      </c>
      <c r="B103" s="72" t="s">
        <v>214</v>
      </c>
      <c r="C103" s="50">
        <v>57</v>
      </c>
      <c r="D103" s="164" t="s">
        <v>215</v>
      </c>
      <c r="E103" s="142" t="s">
        <v>216</v>
      </c>
      <c r="F103" s="50">
        <v>121000</v>
      </c>
      <c r="G103" s="50"/>
      <c r="H103" s="50"/>
      <c r="I103" s="50"/>
      <c r="J103" s="50"/>
      <c r="K103" s="50"/>
      <c r="L103" s="50"/>
      <c r="M103" s="50"/>
      <c r="N103" s="50"/>
      <c r="O103" s="52">
        <f>F103/1.21</f>
        <v>100000</v>
      </c>
      <c r="P103" s="52">
        <f t="shared" si="86"/>
        <v>0</v>
      </c>
      <c r="Q103" s="52">
        <f t="shared" si="86"/>
        <v>0</v>
      </c>
      <c r="R103" s="52">
        <f t="shared" si="86"/>
        <v>0</v>
      </c>
      <c r="S103" s="52">
        <f t="shared" si="86"/>
        <v>0</v>
      </c>
      <c r="T103" s="52">
        <f t="shared" si="86"/>
        <v>0</v>
      </c>
      <c r="U103" s="52">
        <f t="shared" si="86"/>
        <v>0</v>
      </c>
      <c r="V103" s="52">
        <f t="shared" si="86"/>
        <v>0</v>
      </c>
      <c r="W103" s="52">
        <f t="shared" si="86"/>
        <v>0</v>
      </c>
      <c r="X103" s="52">
        <f t="shared" si="80"/>
        <v>100000</v>
      </c>
      <c r="Y103" s="130" t="s">
        <v>79</v>
      </c>
      <c r="Z103" s="139" t="s">
        <v>291</v>
      </c>
      <c r="AA103" s="139" t="s">
        <v>294</v>
      </c>
    </row>
    <row r="104" spans="1:27" ht="31.5" customHeight="1" thickBot="1" x14ac:dyDescent="0.25">
      <c r="A104" s="43">
        <v>78</v>
      </c>
      <c r="B104" s="72">
        <v>20.14</v>
      </c>
      <c r="C104" s="165" t="s">
        <v>433</v>
      </c>
      <c r="D104" s="164" t="s">
        <v>410</v>
      </c>
      <c r="E104" s="142"/>
      <c r="F104" s="50">
        <v>4000</v>
      </c>
      <c r="G104" s="50"/>
      <c r="H104" s="50"/>
      <c r="I104" s="50"/>
      <c r="J104" s="50"/>
      <c r="K104" s="50"/>
      <c r="L104" s="50"/>
      <c r="M104" s="50"/>
      <c r="N104" s="50"/>
      <c r="O104" s="52">
        <f>F104/1.21</f>
        <v>3305.7851239669421</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3305.7851239669421</v>
      </c>
      <c r="Y104" s="130" t="s">
        <v>79</v>
      </c>
      <c r="Z104" s="139" t="s">
        <v>289</v>
      </c>
      <c r="AA104" s="139" t="s">
        <v>384</v>
      </c>
    </row>
    <row r="105" spans="1:27" ht="33.75" customHeight="1" thickBot="1" x14ac:dyDescent="0.25">
      <c r="A105" s="328">
        <v>79</v>
      </c>
      <c r="B105" s="39"/>
      <c r="C105" s="43"/>
      <c r="D105" s="70" t="s">
        <v>217</v>
      </c>
      <c r="E105" s="126"/>
      <c r="F105" s="166"/>
      <c r="G105" s="146"/>
      <c r="H105" s="146"/>
      <c r="I105" s="146"/>
      <c r="J105" s="146"/>
      <c r="K105" s="146"/>
      <c r="L105" s="146"/>
      <c r="M105" s="146"/>
      <c r="N105" s="146"/>
      <c r="O105" s="52"/>
      <c r="P105" s="52"/>
      <c r="Q105" s="52"/>
      <c r="R105" s="52"/>
      <c r="S105" s="52"/>
      <c r="T105" s="52"/>
      <c r="U105" s="52"/>
      <c r="V105" s="52"/>
      <c r="W105" s="52"/>
      <c r="X105" s="52"/>
      <c r="Y105" s="135"/>
      <c r="Z105" s="167"/>
      <c r="AA105" s="168"/>
    </row>
    <row r="106" spans="1:27" ht="37.5" customHeight="1" thickBot="1" x14ac:dyDescent="0.25">
      <c r="A106" s="43">
        <v>80</v>
      </c>
      <c r="B106" s="72" t="s">
        <v>45</v>
      </c>
      <c r="C106" s="50">
        <v>58</v>
      </c>
      <c r="D106" s="164" t="s">
        <v>218</v>
      </c>
      <c r="E106" s="142" t="s">
        <v>213</v>
      </c>
      <c r="F106" s="50">
        <v>36000</v>
      </c>
      <c r="G106" s="50"/>
      <c r="H106" s="50"/>
      <c r="I106" s="50">
        <v>12000</v>
      </c>
      <c r="J106" s="50">
        <v>8000</v>
      </c>
      <c r="K106" s="50">
        <v>21000</v>
      </c>
      <c r="L106" s="50"/>
      <c r="M106" s="50"/>
      <c r="N106" s="50"/>
      <c r="O106" s="52">
        <f t="shared" ref="O106:O128" si="87">F106/1.21</f>
        <v>29752.066115702481</v>
      </c>
      <c r="P106" s="52">
        <f t="shared" ref="P106:W121" si="88">G106/1.21</f>
        <v>0</v>
      </c>
      <c r="Q106" s="52">
        <f t="shared" si="88"/>
        <v>0</v>
      </c>
      <c r="R106" s="52">
        <f t="shared" si="88"/>
        <v>9917.3553719008269</v>
      </c>
      <c r="S106" s="52">
        <f t="shared" si="88"/>
        <v>6611.5702479338843</v>
      </c>
      <c r="T106" s="52">
        <f t="shared" si="88"/>
        <v>17355.371900826445</v>
      </c>
      <c r="U106" s="52">
        <f t="shared" si="88"/>
        <v>0</v>
      </c>
      <c r="V106" s="52">
        <f t="shared" si="88"/>
        <v>0</v>
      </c>
      <c r="W106" s="52">
        <f t="shared" si="88"/>
        <v>0</v>
      </c>
      <c r="X106" s="52">
        <f t="shared" ref="X106:X128" si="89">SUM(O106:W106)</f>
        <v>63636.36363636364</v>
      </c>
      <c r="Y106" s="130" t="s">
        <v>79</v>
      </c>
      <c r="Z106" s="134" t="s">
        <v>296</v>
      </c>
      <c r="AA106" s="131" t="s">
        <v>368</v>
      </c>
    </row>
    <row r="107" spans="1:27" ht="37.5" customHeight="1" thickBot="1" x14ac:dyDescent="0.25">
      <c r="A107" s="43">
        <v>81</v>
      </c>
      <c r="B107" s="39" t="s">
        <v>45</v>
      </c>
      <c r="C107" s="50">
        <v>59</v>
      </c>
      <c r="D107" s="164" t="s">
        <v>361</v>
      </c>
      <c r="E107" s="142" t="s">
        <v>363</v>
      </c>
      <c r="F107" s="50"/>
      <c r="G107" s="50"/>
      <c r="H107" s="50"/>
      <c r="I107" s="50">
        <v>0</v>
      </c>
      <c r="J107" s="50"/>
      <c r="K107" s="50"/>
      <c r="L107" s="50"/>
      <c r="M107" s="50"/>
      <c r="N107" s="50"/>
      <c r="O107" s="52">
        <f t="shared" si="87"/>
        <v>0</v>
      </c>
      <c r="P107" s="52">
        <f t="shared" si="88"/>
        <v>0</v>
      </c>
      <c r="Q107" s="52">
        <f t="shared" si="88"/>
        <v>0</v>
      </c>
      <c r="R107" s="52">
        <f t="shared" si="88"/>
        <v>0</v>
      </c>
      <c r="S107" s="52">
        <f t="shared" si="88"/>
        <v>0</v>
      </c>
      <c r="T107" s="52">
        <f t="shared" si="88"/>
        <v>0</v>
      </c>
      <c r="U107" s="52">
        <f t="shared" si="88"/>
        <v>0</v>
      </c>
      <c r="V107" s="52">
        <f t="shared" si="88"/>
        <v>0</v>
      </c>
      <c r="W107" s="52">
        <f t="shared" si="88"/>
        <v>0</v>
      </c>
      <c r="X107" s="52">
        <f t="shared" si="89"/>
        <v>0</v>
      </c>
      <c r="Y107" s="130" t="s">
        <v>79</v>
      </c>
      <c r="Z107" s="134" t="s">
        <v>296</v>
      </c>
      <c r="AA107" s="131" t="s">
        <v>368</v>
      </c>
    </row>
    <row r="108" spans="1:27" ht="37.5" customHeight="1" thickBot="1" x14ac:dyDescent="0.25">
      <c r="A108" s="328">
        <v>82</v>
      </c>
      <c r="B108" s="39" t="s">
        <v>45</v>
      </c>
      <c r="C108" s="50">
        <v>60</v>
      </c>
      <c r="D108" s="164" t="s">
        <v>362</v>
      </c>
      <c r="E108" s="142" t="s">
        <v>265</v>
      </c>
      <c r="F108" s="50"/>
      <c r="G108" s="50"/>
      <c r="H108" s="50"/>
      <c r="I108" s="50">
        <v>0</v>
      </c>
      <c r="J108" s="50"/>
      <c r="K108" s="50"/>
      <c r="L108" s="50"/>
      <c r="M108" s="50"/>
      <c r="N108" s="50"/>
      <c r="O108" s="52">
        <f t="shared" si="87"/>
        <v>0</v>
      </c>
      <c r="P108" s="52">
        <f t="shared" si="88"/>
        <v>0</v>
      </c>
      <c r="Q108" s="52">
        <f t="shared" si="88"/>
        <v>0</v>
      </c>
      <c r="R108" s="52">
        <f t="shared" si="88"/>
        <v>0</v>
      </c>
      <c r="S108" s="52">
        <f t="shared" si="88"/>
        <v>0</v>
      </c>
      <c r="T108" s="52">
        <f t="shared" si="88"/>
        <v>0</v>
      </c>
      <c r="U108" s="52">
        <f t="shared" si="88"/>
        <v>0</v>
      </c>
      <c r="V108" s="52">
        <f t="shared" si="88"/>
        <v>0</v>
      </c>
      <c r="W108" s="52">
        <f t="shared" si="88"/>
        <v>0</v>
      </c>
      <c r="X108" s="52">
        <f t="shared" si="89"/>
        <v>0</v>
      </c>
      <c r="Y108" s="130" t="s">
        <v>79</v>
      </c>
      <c r="Z108" s="134" t="s">
        <v>296</v>
      </c>
      <c r="AA108" s="131" t="s">
        <v>368</v>
      </c>
    </row>
    <row r="109" spans="1:27" ht="30.75" customHeight="1" thickBot="1" x14ac:dyDescent="0.25">
      <c r="A109" s="43">
        <v>83</v>
      </c>
      <c r="B109" s="72" t="s">
        <v>45</v>
      </c>
      <c r="C109" s="50">
        <v>61</v>
      </c>
      <c r="D109" s="164" t="s">
        <v>221</v>
      </c>
      <c r="E109" s="142" t="s">
        <v>222</v>
      </c>
      <c r="F109" s="289">
        <v>5000</v>
      </c>
      <c r="G109" s="50"/>
      <c r="H109" s="50"/>
      <c r="I109" s="50"/>
      <c r="J109" s="50"/>
      <c r="K109" s="50"/>
      <c r="L109" s="50"/>
      <c r="M109" s="50"/>
      <c r="N109" s="50"/>
      <c r="O109" s="52">
        <f t="shared" si="87"/>
        <v>4132.2314049586776</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4132.2314049586776</v>
      </c>
      <c r="Y109" s="130" t="s">
        <v>79</v>
      </c>
      <c r="Z109" s="139" t="s">
        <v>292</v>
      </c>
      <c r="AA109" s="128" t="s">
        <v>345</v>
      </c>
    </row>
    <row r="110" spans="1:27" ht="67.5" customHeight="1" thickBot="1" x14ac:dyDescent="0.25">
      <c r="A110" s="43">
        <v>84</v>
      </c>
      <c r="B110" s="72" t="s">
        <v>45</v>
      </c>
      <c r="C110" s="50">
        <v>62</v>
      </c>
      <c r="D110" s="164" t="s">
        <v>364</v>
      </c>
      <c r="E110" s="142" t="s">
        <v>223</v>
      </c>
      <c r="F110" s="50"/>
      <c r="G110" s="50"/>
      <c r="H110" s="50"/>
      <c r="I110" s="50"/>
      <c r="J110" s="50">
        <v>13000</v>
      </c>
      <c r="K110" s="50"/>
      <c r="L110" s="50"/>
      <c r="M110" s="50"/>
      <c r="N110" s="50"/>
      <c r="O110" s="52">
        <f t="shared" si="87"/>
        <v>0</v>
      </c>
      <c r="P110" s="52">
        <f t="shared" si="88"/>
        <v>0</v>
      </c>
      <c r="Q110" s="52">
        <f t="shared" si="88"/>
        <v>0</v>
      </c>
      <c r="R110" s="52">
        <f t="shared" si="88"/>
        <v>0</v>
      </c>
      <c r="S110" s="52">
        <f t="shared" si="88"/>
        <v>10743.801652892562</v>
      </c>
      <c r="T110" s="52">
        <f t="shared" si="88"/>
        <v>0</v>
      </c>
      <c r="U110" s="52">
        <f t="shared" si="88"/>
        <v>0</v>
      </c>
      <c r="V110" s="52">
        <f t="shared" si="88"/>
        <v>0</v>
      </c>
      <c r="W110" s="52">
        <f t="shared" si="88"/>
        <v>0</v>
      </c>
      <c r="X110" s="52">
        <f t="shared" si="89"/>
        <v>10743.801652892562</v>
      </c>
      <c r="Y110" s="130" t="s">
        <v>79</v>
      </c>
      <c r="Z110" s="139" t="s">
        <v>290</v>
      </c>
      <c r="AA110" s="197" t="s">
        <v>413</v>
      </c>
    </row>
    <row r="111" spans="1:27" ht="106.5" customHeight="1" thickBot="1" x14ac:dyDescent="0.25">
      <c r="A111" s="328">
        <v>85</v>
      </c>
      <c r="B111" s="72" t="s">
        <v>45</v>
      </c>
      <c r="C111" s="50">
        <v>63</v>
      </c>
      <c r="D111" s="164" t="s">
        <v>359</v>
      </c>
      <c r="E111" s="142" t="s">
        <v>55</v>
      </c>
      <c r="F111" s="50"/>
      <c r="G111" s="50"/>
      <c r="H111" s="50">
        <v>2000</v>
      </c>
      <c r="I111" s="50"/>
      <c r="J111" s="50"/>
      <c r="K111" s="50"/>
      <c r="L111" s="50"/>
      <c r="M111" s="50"/>
      <c r="N111" s="50"/>
      <c r="O111" s="52">
        <f t="shared" si="87"/>
        <v>0</v>
      </c>
      <c r="P111" s="52">
        <f t="shared" si="88"/>
        <v>0</v>
      </c>
      <c r="Q111" s="52">
        <f t="shared" si="88"/>
        <v>1652.8925619834711</v>
      </c>
      <c r="R111" s="52">
        <f t="shared" si="88"/>
        <v>0</v>
      </c>
      <c r="S111" s="52">
        <f t="shared" si="88"/>
        <v>0</v>
      </c>
      <c r="T111" s="52">
        <f t="shared" si="88"/>
        <v>0</v>
      </c>
      <c r="U111" s="52">
        <f t="shared" si="88"/>
        <v>0</v>
      </c>
      <c r="V111" s="52">
        <f t="shared" si="88"/>
        <v>0</v>
      </c>
      <c r="W111" s="52">
        <f t="shared" si="88"/>
        <v>0</v>
      </c>
      <c r="X111" s="52">
        <f t="shared" si="89"/>
        <v>1652.8925619834711</v>
      </c>
      <c r="Y111" s="130" t="s">
        <v>79</v>
      </c>
      <c r="Z111" s="169" t="s">
        <v>292</v>
      </c>
      <c r="AA111" s="128" t="s">
        <v>345</v>
      </c>
    </row>
    <row r="112" spans="1:27" ht="41.25" customHeight="1" thickBot="1" x14ac:dyDescent="0.25">
      <c r="A112" s="43">
        <v>86</v>
      </c>
      <c r="B112" s="72" t="s">
        <v>45</v>
      </c>
      <c r="C112" s="50">
        <v>64</v>
      </c>
      <c r="D112" s="164" t="s">
        <v>282</v>
      </c>
      <c r="E112" s="199" t="s">
        <v>283</v>
      </c>
      <c r="F112" s="50"/>
      <c r="G112" s="50"/>
      <c r="H112" s="50"/>
      <c r="I112" s="50"/>
      <c r="J112" s="50"/>
      <c r="K112" s="50"/>
      <c r="L112" s="50"/>
      <c r="M112" s="50"/>
      <c r="N112" s="50"/>
      <c r="O112" s="52">
        <f t="shared" si="87"/>
        <v>0</v>
      </c>
      <c r="P112" s="52">
        <f t="shared" si="88"/>
        <v>0</v>
      </c>
      <c r="Q112" s="52">
        <f t="shared" si="88"/>
        <v>0</v>
      </c>
      <c r="R112" s="52">
        <f t="shared" si="88"/>
        <v>0</v>
      </c>
      <c r="S112" s="52">
        <f t="shared" si="88"/>
        <v>0</v>
      </c>
      <c r="T112" s="52">
        <f t="shared" si="88"/>
        <v>0</v>
      </c>
      <c r="U112" s="52">
        <f t="shared" si="88"/>
        <v>0</v>
      </c>
      <c r="V112" s="52">
        <f t="shared" si="88"/>
        <v>0</v>
      </c>
      <c r="W112" s="52">
        <f t="shared" si="88"/>
        <v>0</v>
      </c>
      <c r="X112" s="52">
        <f t="shared" si="89"/>
        <v>0</v>
      </c>
      <c r="Y112" s="130"/>
      <c r="Z112" s="197"/>
      <c r="AA112" s="128"/>
    </row>
    <row r="113" spans="1:27" ht="50.45" customHeight="1" thickBot="1" x14ac:dyDescent="0.25">
      <c r="A113" s="43">
        <v>87</v>
      </c>
      <c r="B113" s="39" t="s">
        <v>45</v>
      </c>
      <c r="C113" s="43">
        <v>65</v>
      </c>
      <c r="D113" s="70" t="s">
        <v>224</v>
      </c>
      <c r="E113" s="300" t="s">
        <v>225</v>
      </c>
      <c r="F113" s="50">
        <v>10000</v>
      </c>
      <c r="G113" s="50"/>
      <c r="H113" s="50"/>
      <c r="I113" s="50"/>
      <c r="J113" s="50"/>
      <c r="K113" s="50"/>
      <c r="L113" s="50"/>
      <c r="M113" s="50"/>
      <c r="N113" s="50"/>
      <c r="O113" s="52">
        <f t="shared" si="87"/>
        <v>8264.4628099173551</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8264.4628099173551</v>
      </c>
      <c r="Y113" s="130" t="s">
        <v>79</v>
      </c>
      <c r="Z113" s="139" t="s">
        <v>285</v>
      </c>
      <c r="AA113" s="139" t="s">
        <v>369</v>
      </c>
    </row>
    <row r="114" spans="1:27" ht="50.45" customHeight="1" thickBot="1" x14ac:dyDescent="0.25">
      <c r="A114" s="328">
        <v>88</v>
      </c>
      <c r="B114" s="39" t="s">
        <v>45</v>
      </c>
      <c r="C114" s="43">
        <v>66</v>
      </c>
      <c r="D114" s="70" t="s">
        <v>226</v>
      </c>
      <c r="E114" s="300" t="s">
        <v>227</v>
      </c>
      <c r="F114" s="50">
        <v>5000</v>
      </c>
      <c r="G114" s="50"/>
      <c r="H114" s="50"/>
      <c r="I114" s="50"/>
      <c r="J114" s="50"/>
      <c r="K114" s="50"/>
      <c r="L114" s="50"/>
      <c r="M114" s="50"/>
      <c r="N114" s="50"/>
      <c r="O114" s="52">
        <f t="shared" si="87"/>
        <v>4132.2314049586776</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4132.2314049586776</v>
      </c>
      <c r="Y114" s="130" t="s">
        <v>79</v>
      </c>
      <c r="Z114" s="139" t="s">
        <v>285</v>
      </c>
      <c r="AA114" s="139" t="s">
        <v>297</v>
      </c>
    </row>
    <row r="115" spans="1:27" ht="174" customHeight="1" thickBot="1" x14ac:dyDescent="0.25">
      <c r="A115" s="43">
        <v>89</v>
      </c>
      <c r="B115" s="39" t="s">
        <v>45</v>
      </c>
      <c r="C115" s="43">
        <v>67</v>
      </c>
      <c r="D115" s="147" t="s">
        <v>404</v>
      </c>
      <c r="E115" s="275" t="s">
        <v>346</v>
      </c>
      <c r="F115" s="50">
        <v>10000</v>
      </c>
      <c r="G115" s="50"/>
      <c r="H115" s="50"/>
      <c r="I115" s="50"/>
      <c r="J115" s="50"/>
      <c r="K115" s="50"/>
      <c r="L115" s="50"/>
      <c r="M115" s="50"/>
      <c r="N115" s="50"/>
      <c r="O115" s="52">
        <f t="shared" si="87"/>
        <v>8264.4628099173551</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8264.4628099173551</v>
      </c>
      <c r="Y115" s="130" t="s">
        <v>79</v>
      </c>
      <c r="Z115" s="139"/>
      <c r="AA115" s="139"/>
    </row>
    <row r="116" spans="1:27" ht="237.75" customHeight="1" thickBot="1" x14ac:dyDescent="0.25">
      <c r="A116" s="43">
        <v>90</v>
      </c>
      <c r="B116" s="39" t="s">
        <v>45</v>
      </c>
      <c r="C116" s="43">
        <v>68</v>
      </c>
      <c r="D116" s="151" t="s">
        <v>352</v>
      </c>
      <c r="E116" s="126" t="s">
        <v>169</v>
      </c>
      <c r="F116" s="50">
        <v>27000</v>
      </c>
      <c r="G116" s="50"/>
      <c r="H116" s="50"/>
      <c r="I116" s="50"/>
      <c r="J116" s="50"/>
      <c r="K116" s="50"/>
      <c r="L116" s="50"/>
      <c r="M116" s="50"/>
      <c r="N116" s="50"/>
      <c r="O116" s="52">
        <f t="shared" si="87"/>
        <v>22314.049586776859</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22314.049586776859</v>
      </c>
      <c r="Y116" s="130" t="s">
        <v>79</v>
      </c>
      <c r="Z116" s="139" t="s">
        <v>291</v>
      </c>
      <c r="AA116" s="139" t="s">
        <v>414</v>
      </c>
    </row>
    <row r="117" spans="1:27" ht="53.25" customHeight="1" thickBot="1" x14ac:dyDescent="0.25">
      <c r="A117" s="328">
        <v>91</v>
      </c>
      <c r="B117" s="39" t="s">
        <v>45</v>
      </c>
      <c r="C117" s="43">
        <v>69</v>
      </c>
      <c r="D117" s="151" t="s">
        <v>347</v>
      </c>
      <c r="E117" s="126" t="s">
        <v>171</v>
      </c>
      <c r="F117" s="50">
        <v>5000</v>
      </c>
      <c r="G117" s="50"/>
      <c r="H117" s="50"/>
      <c r="I117" s="50"/>
      <c r="J117" s="50"/>
      <c r="K117" s="50"/>
      <c r="L117" s="50"/>
      <c r="M117" s="50"/>
      <c r="N117" s="50"/>
      <c r="O117" s="52">
        <f t="shared" si="87"/>
        <v>4132.2314049586776</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4132.2314049586776</v>
      </c>
      <c r="Y117" s="130" t="s">
        <v>79</v>
      </c>
      <c r="Z117" s="139" t="s">
        <v>368</v>
      </c>
      <c r="AA117" s="139" t="s">
        <v>368</v>
      </c>
    </row>
    <row r="118" spans="1:27" ht="64.5" customHeight="1" thickBot="1" x14ac:dyDescent="0.25">
      <c r="A118" s="43">
        <v>92</v>
      </c>
      <c r="B118" s="39" t="s">
        <v>45</v>
      </c>
      <c r="C118" s="43">
        <v>70</v>
      </c>
      <c r="D118" s="151" t="s">
        <v>348</v>
      </c>
      <c r="E118" s="126" t="s">
        <v>374</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0" t="s">
        <v>79</v>
      </c>
      <c r="Z118" s="139" t="s">
        <v>292</v>
      </c>
      <c r="AA118" s="139" t="s">
        <v>287</v>
      </c>
    </row>
    <row r="119" spans="1:27" ht="53.25" customHeight="1" thickBot="1" x14ac:dyDescent="0.25">
      <c r="A119" s="43">
        <v>93</v>
      </c>
      <c r="B119" s="39" t="s">
        <v>45</v>
      </c>
      <c r="C119" s="43">
        <v>71</v>
      </c>
      <c r="D119" s="151" t="s">
        <v>349</v>
      </c>
      <c r="E119" s="126" t="s">
        <v>373</v>
      </c>
      <c r="F119" s="50">
        <v>8000</v>
      </c>
      <c r="G119" s="50"/>
      <c r="H119" s="50"/>
      <c r="I119" s="50"/>
      <c r="J119" s="50"/>
      <c r="K119" s="50"/>
      <c r="L119" s="50"/>
      <c r="M119" s="50"/>
      <c r="N119" s="50"/>
      <c r="O119" s="52">
        <f t="shared" si="87"/>
        <v>6611.5702479338843</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6611.5702479338843</v>
      </c>
      <c r="Y119" s="130" t="s">
        <v>79</v>
      </c>
      <c r="Z119" s="139" t="s">
        <v>296</v>
      </c>
      <c r="AA119" s="139" t="s">
        <v>413</v>
      </c>
    </row>
    <row r="120" spans="1:27" ht="53.25" customHeight="1" thickBot="1" x14ac:dyDescent="0.25">
      <c r="A120" s="328">
        <v>94</v>
      </c>
      <c r="B120" s="39" t="s">
        <v>45</v>
      </c>
      <c r="C120" s="43">
        <v>72</v>
      </c>
      <c r="D120" s="151" t="s">
        <v>350</v>
      </c>
      <c r="E120" s="126" t="s">
        <v>372</v>
      </c>
      <c r="F120" s="50">
        <v>10000</v>
      </c>
      <c r="G120" s="50"/>
      <c r="H120" s="50"/>
      <c r="I120" s="50"/>
      <c r="J120" s="50"/>
      <c r="K120" s="50"/>
      <c r="L120" s="50"/>
      <c r="M120" s="50"/>
      <c r="N120" s="50"/>
      <c r="O120" s="52">
        <f t="shared" si="87"/>
        <v>8264.4628099173551</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8264.4628099173551</v>
      </c>
      <c r="Y120" s="130" t="s">
        <v>79</v>
      </c>
      <c r="Z120" s="139" t="s">
        <v>296</v>
      </c>
      <c r="AA120" s="139" t="s">
        <v>413</v>
      </c>
    </row>
    <row r="121" spans="1:27" ht="60.75" customHeight="1" thickBot="1" x14ac:dyDescent="0.25">
      <c r="A121" s="43">
        <v>95</v>
      </c>
      <c r="B121" s="39" t="s">
        <v>45</v>
      </c>
      <c r="C121" s="43">
        <v>73</v>
      </c>
      <c r="D121" s="143" t="s">
        <v>351</v>
      </c>
      <c r="E121" s="126" t="s">
        <v>372</v>
      </c>
      <c r="F121" s="50">
        <v>10000</v>
      </c>
      <c r="G121" s="50"/>
      <c r="H121" s="50"/>
      <c r="I121" s="50"/>
      <c r="J121" s="50"/>
      <c r="K121" s="50"/>
      <c r="L121" s="50"/>
      <c r="M121" s="50"/>
      <c r="N121" s="50"/>
      <c r="O121" s="52">
        <f t="shared" si="87"/>
        <v>8264.4628099173551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8264.4628099173551</v>
      </c>
      <c r="Y121" s="130" t="s">
        <v>79</v>
      </c>
      <c r="Z121" s="139" t="s">
        <v>296</v>
      </c>
      <c r="AA121" s="139" t="s">
        <v>413</v>
      </c>
    </row>
    <row r="122" spans="1:27" ht="49.5" customHeight="1" thickBot="1" x14ac:dyDescent="0.25">
      <c r="A122" s="43">
        <v>96</v>
      </c>
      <c r="B122" s="39" t="s">
        <v>45</v>
      </c>
      <c r="C122" s="43">
        <v>74</v>
      </c>
      <c r="D122" s="182" t="s">
        <v>353</v>
      </c>
      <c r="E122" s="308" t="s">
        <v>179</v>
      </c>
      <c r="F122" s="50">
        <v>15000</v>
      </c>
      <c r="G122" s="50"/>
      <c r="H122" s="50"/>
      <c r="I122" s="50"/>
      <c r="J122" s="50"/>
      <c r="K122" s="50"/>
      <c r="L122" s="50"/>
      <c r="M122" s="50"/>
      <c r="N122" s="50"/>
      <c r="O122" s="52">
        <f t="shared" si="87"/>
        <v>12396.694214876034</v>
      </c>
      <c r="P122" s="52">
        <f t="shared" ref="P122:W128" si="90">G122/1.21</f>
        <v>0</v>
      </c>
      <c r="Q122" s="52">
        <f t="shared" si="90"/>
        <v>0</v>
      </c>
      <c r="R122" s="52">
        <f t="shared" si="90"/>
        <v>0</v>
      </c>
      <c r="S122" s="52">
        <f t="shared" si="90"/>
        <v>0</v>
      </c>
      <c r="T122" s="52">
        <f t="shared" si="90"/>
        <v>0</v>
      </c>
      <c r="U122" s="52">
        <f t="shared" si="90"/>
        <v>0</v>
      </c>
      <c r="V122" s="52">
        <f t="shared" si="90"/>
        <v>0</v>
      </c>
      <c r="W122" s="52">
        <f t="shared" si="90"/>
        <v>0</v>
      </c>
      <c r="X122" s="52">
        <f t="shared" si="89"/>
        <v>12396.694214876034</v>
      </c>
      <c r="Y122" s="130" t="s">
        <v>79</v>
      </c>
      <c r="Z122" s="139" t="s">
        <v>290</v>
      </c>
      <c r="AA122" s="139" t="s">
        <v>413</v>
      </c>
    </row>
    <row r="123" spans="1:27" ht="42" customHeight="1" thickBot="1" x14ac:dyDescent="0.25">
      <c r="A123" s="328">
        <v>97</v>
      </c>
      <c r="B123" s="39" t="s">
        <v>45</v>
      </c>
      <c r="C123" s="43">
        <v>75</v>
      </c>
      <c r="D123" s="143" t="s">
        <v>354</v>
      </c>
      <c r="E123" s="126" t="s">
        <v>371</v>
      </c>
      <c r="F123" s="50">
        <v>2000</v>
      </c>
      <c r="G123" s="50"/>
      <c r="H123" s="50"/>
      <c r="I123" s="50"/>
      <c r="J123" s="50"/>
      <c r="K123" s="50"/>
      <c r="L123" s="50"/>
      <c r="M123" s="50"/>
      <c r="N123" s="50"/>
      <c r="O123" s="52">
        <f t="shared" si="87"/>
        <v>1652.8925619834711</v>
      </c>
      <c r="P123" s="52">
        <f t="shared" si="90"/>
        <v>0</v>
      </c>
      <c r="Q123" s="52">
        <f t="shared" si="90"/>
        <v>0</v>
      </c>
      <c r="R123" s="52">
        <f t="shared" si="90"/>
        <v>0</v>
      </c>
      <c r="S123" s="52">
        <f t="shared" si="90"/>
        <v>0</v>
      </c>
      <c r="T123" s="52">
        <f t="shared" si="90"/>
        <v>0</v>
      </c>
      <c r="U123" s="52">
        <f t="shared" si="90"/>
        <v>0</v>
      </c>
      <c r="V123" s="52">
        <f t="shared" si="90"/>
        <v>0</v>
      </c>
      <c r="W123" s="52">
        <f t="shared" si="90"/>
        <v>0</v>
      </c>
      <c r="X123" s="52">
        <f t="shared" si="89"/>
        <v>1652.8925619834711</v>
      </c>
      <c r="Y123" s="130" t="s">
        <v>79</v>
      </c>
      <c r="Z123" s="139" t="s">
        <v>290</v>
      </c>
      <c r="AA123" s="139" t="s">
        <v>413</v>
      </c>
    </row>
    <row r="124" spans="1:27" ht="60.75" customHeight="1" thickBot="1" x14ac:dyDescent="0.25">
      <c r="A124" s="43">
        <v>98</v>
      </c>
      <c r="B124" s="39" t="s">
        <v>45</v>
      </c>
      <c r="C124" s="43">
        <v>76</v>
      </c>
      <c r="D124" s="70" t="s">
        <v>355</v>
      </c>
      <c r="E124" s="308" t="s">
        <v>177</v>
      </c>
      <c r="F124" s="50">
        <v>289</v>
      </c>
      <c r="G124" s="50"/>
      <c r="H124" s="50"/>
      <c r="I124" s="50"/>
      <c r="J124" s="50"/>
      <c r="K124" s="50"/>
      <c r="L124" s="50"/>
      <c r="M124" s="50"/>
      <c r="N124" s="50"/>
      <c r="O124" s="52">
        <f t="shared" si="87"/>
        <v>238.84297520661158</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238.84297520661158</v>
      </c>
      <c r="Y124" s="130" t="s">
        <v>79</v>
      </c>
      <c r="Z124" s="139" t="s">
        <v>287</v>
      </c>
      <c r="AA124" s="139" t="s">
        <v>287</v>
      </c>
    </row>
    <row r="125" spans="1:27" ht="39.75" customHeight="1" thickBot="1" x14ac:dyDescent="0.25">
      <c r="A125" s="43">
        <v>99</v>
      </c>
      <c r="B125" s="39" t="s">
        <v>45</v>
      </c>
      <c r="C125" s="43">
        <v>77</v>
      </c>
      <c r="D125" s="164" t="s">
        <v>219</v>
      </c>
      <c r="E125" s="142" t="s">
        <v>220</v>
      </c>
      <c r="F125" s="50">
        <v>6711</v>
      </c>
      <c r="G125" s="50"/>
      <c r="H125" s="50"/>
      <c r="I125" s="50"/>
      <c r="J125" s="50"/>
      <c r="K125" s="50"/>
      <c r="L125" s="50"/>
      <c r="M125" s="50"/>
      <c r="N125" s="50"/>
      <c r="O125" s="52">
        <f t="shared" si="87"/>
        <v>5546.2809917355371</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5546.2809917355371</v>
      </c>
      <c r="Y125" s="130" t="s">
        <v>79</v>
      </c>
      <c r="Z125" s="139" t="s">
        <v>296</v>
      </c>
      <c r="AA125" s="139" t="s">
        <v>287</v>
      </c>
    </row>
    <row r="126" spans="1:27" ht="37.5" customHeight="1" thickBot="1" x14ac:dyDescent="0.25">
      <c r="A126" s="328">
        <v>100</v>
      </c>
      <c r="B126" s="39" t="s">
        <v>45</v>
      </c>
      <c r="C126" s="43">
        <v>78</v>
      </c>
      <c r="D126" s="70" t="s">
        <v>356</v>
      </c>
      <c r="E126" s="199" t="s">
        <v>425</v>
      </c>
      <c r="F126" s="50">
        <v>10000</v>
      </c>
      <c r="G126" s="50"/>
      <c r="H126" s="50"/>
      <c r="I126" s="50"/>
      <c r="J126" s="50"/>
      <c r="K126" s="50"/>
      <c r="L126" s="50"/>
      <c r="M126" s="50"/>
      <c r="N126" s="50"/>
      <c r="O126" s="52">
        <f t="shared" si="87"/>
        <v>8264.4628099173551</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8264.4628099173551</v>
      </c>
      <c r="Y126" s="130" t="s">
        <v>79</v>
      </c>
      <c r="Z126" s="139" t="s">
        <v>368</v>
      </c>
      <c r="AA126" s="139" t="s">
        <v>367</v>
      </c>
    </row>
    <row r="127" spans="1:27" ht="36" customHeight="1" thickBot="1" x14ac:dyDescent="0.25">
      <c r="A127" s="43">
        <v>101</v>
      </c>
      <c r="B127" s="39" t="s">
        <v>45</v>
      </c>
      <c r="C127" s="43">
        <v>79</v>
      </c>
      <c r="D127" s="143" t="s">
        <v>357</v>
      </c>
      <c r="E127" s="126" t="s">
        <v>370</v>
      </c>
      <c r="F127" s="50">
        <v>1000</v>
      </c>
      <c r="G127" s="50"/>
      <c r="H127" s="50"/>
      <c r="I127" s="50"/>
      <c r="J127" s="50"/>
      <c r="K127" s="50"/>
      <c r="L127" s="50"/>
      <c r="M127" s="50"/>
      <c r="N127" s="50"/>
      <c r="O127" s="52">
        <f t="shared" si="87"/>
        <v>826.44628099173553</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826.44628099173553</v>
      </c>
      <c r="Y127" s="130" t="s">
        <v>79</v>
      </c>
      <c r="Z127" s="139" t="s">
        <v>296</v>
      </c>
      <c r="AA127" s="139" t="s">
        <v>368</v>
      </c>
    </row>
    <row r="128" spans="1:27" ht="28.5" customHeight="1" thickBot="1" x14ac:dyDescent="0.25">
      <c r="A128" s="43">
        <v>102</v>
      </c>
      <c r="B128" s="39"/>
      <c r="C128" s="43"/>
      <c r="D128" s="95" t="s">
        <v>228</v>
      </c>
      <c r="E128" s="126"/>
      <c r="F128" s="50">
        <f>SUM(F106:F127)</f>
        <v>166000</v>
      </c>
      <c r="G128" s="50"/>
      <c r="H128" s="50">
        <f>SUM(H106:H127)</f>
        <v>2000</v>
      </c>
      <c r="I128" s="50">
        <f>SUM(I106:I127)</f>
        <v>12000</v>
      </c>
      <c r="J128" s="50">
        <f>SUM(J106:J127)</f>
        <v>21000</v>
      </c>
      <c r="K128" s="50">
        <f>SUM(K106:K127)</f>
        <v>21000</v>
      </c>
      <c r="L128" s="50"/>
      <c r="M128" s="50"/>
      <c r="N128" s="50"/>
      <c r="O128" s="52">
        <f t="shared" si="87"/>
        <v>137190.0826446281</v>
      </c>
      <c r="P128" s="52">
        <f t="shared" si="90"/>
        <v>0</v>
      </c>
      <c r="Q128" s="52">
        <f t="shared" si="90"/>
        <v>1652.8925619834711</v>
      </c>
      <c r="R128" s="52">
        <f t="shared" si="90"/>
        <v>9917.3553719008269</v>
      </c>
      <c r="S128" s="52">
        <f t="shared" si="90"/>
        <v>17355.371900826445</v>
      </c>
      <c r="T128" s="52">
        <f t="shared" si="90"/>
        <v>17355.371900826445</v>
      </c>
      <c r="U128" s="52">
        <f t="shared" si="90"/>
        <v>0</v>
      </c>
      <c r="V128" s="52">
        <f t="shared" si="90"/>
        <v>0</v>
      </c>
      <c r="W128" s="52">
        <f t="shared" si="90"/>
        <v>0</v>
      </c>
      <c r="X128" s="52">
        <f t="shared" si="89"/>
        <v>183471.07438016532</v>
      </c>
      <c r="Y128" s="130"/>
      <c r="Z128" s="139"/>
      <c r="AA128" s="139"/>
    </row>
    <row r="129" spans="1:30" ht="28.5" customHeight="1" thickBot="1" x14ac:dyDescent="0.25">
      <c r="A129" s="328">
        <v>103</v>
      </c>
      <c r="B129" s="39"/>
      <c r="C129" s="43"/>
      <c r="D129" s="70" t="s">
        <v>229</v>
      </c>
      <c r="E129" s="126"/>
      <c r="F129" s="50"/>
      <c r="G129" s="50"/>
      <c r="H129" s="50"/>
      <c r="I129" s="50"/>
      <c r="J129" s="50"/>
      <c r="K129" s="50"/>
      <c r="L129" s="50"/>
      <c r="M129" s="50"/>
      <c r="N129" s="50"/>
      <c r="O129" s="52">
        <f>O26+O28+O30+O33+O37+O41+O81+O83+O85+O89+O91+O93+O95+O97+O101+O102+O103+O128</f>
        <v>1786404.6677415664</v>
      </c>
      <c r="P129" s="52">
        <f t="shared" ref="P129:X129" si="91">P26+P28+P30+P33+P37+P41+P81+P83+P85+P89+P91+P93+P95+P97+P101+P102+P103+P128</f>
        <v>341151.06842379575</v>
      </c>
      <c r="Q129" s="52">
        <f t="shared" si="91"/>
        <v>983192.58907494217</v>
      </c>
      <c r="R129" s="52">
        <f t="shared" si="91"/>
        <v>52215.024942297678</v>
      </c>
      <c r="S129" s="52">
        <f t="shared" si="91"/>
        <v>88571.215843943122</v>
      </c>
      <c r="T129" s="52">
        <f t="shared" si="91"/>
        <v>97140.942595488057</v>
      </c>
      <c r="U129" s="52">
        <f t="shared" si="91"/>
        <v>46348.000893455443</v>
      </c>
      <c r="V129" s="52">
        <f t="shared" si="91"/>
        <v>0</v>
      </c>
      <c r="W129" s="52">
        <f t="shared" si="91"/>
        <v>295890.1049810141</v>
      </c>
      <c r="X129" s="52">
        <f t="shared" si="91"/>
        <v>3690913.6144965021</v>
      </c>
      <c r="Y129" s="135"/>
      <c r="Z129" s="133"/>
      <c r="AA129" s="129"/>
    </row>
    <row r="130" spans="1:30" ht="25.5" customHeight="1" thickBot="1" x14ac:dyDescent="0.25">
      <c r="A130" s="43">
        <v>104</v>
      </c>
      <c r="B130" s="39"/>
      <c r="C130" s="43"/>
      <c r="D130" s="70" t="s">
        <v>230</v>
      </c>
      <c r="E130" s="126"/>
      <c r="F130" s="50"/>
      <c r="G130" s="146"/>
      <c r="H130" s="146"/>
      <c r="I130" s="146"/>
      <c r="J130" s="146"/>
      <c r="K130" s="146"/>
      <c r="L130" s="146"/>
      <c r="M130" s="170"/>
      <c r="N130" s="146"/>
      <c r="O130" s="210"/>
      <c r="P130" s="106"/>
      <c r="Q130" s="210"/>
      <c r="R130" s="106"/>
      <c r="S130" s="210"/>
      <c r="T130" s="106"/>
      <c r="U130" s="210"/>
      <c r="V130" s="106"/>
      <c r="W130" s="106"/>
      <c r="X130" s="52"/>
      <c r="Y130" s="135"/>
      <c r="Z130" s="133"/>
      <c r="AA130" s="129"/>
    </row>
    <row r="131" spans="1:30" ht="98.25" customHeight="1" thickBot="1" x14ac:dyDescent="0.25">
      <c r="A131" s="43">
        <v>105</v>
      </c>
      <c r="B131" s="43" t="s">
        <v>52</v>
      </c>
      <c r="C131" s="43">
        <v>80</v>
      </c>
      <c r="D131" s="70" t="s">
        <v>233</v>
      </c>
      <c r="E131" s="208"/>
      <c r="F131" s="50">
        <v>32365.87</v>
      </c>
      <c r="G131" s="146"/>
      <c r="H131" s="146"/>
      <c r="I131" s="146"/>
      <c r="J131" s="146"/>
      <c r="K131" s="146"/>
      <c r="L131" s="146"/>
      <c r="M131" s="146"/>
      <c r="N131" s="146"/>
      <c r="O131" s="52">
        <f>F131/1.19</f>
        <v>27198.210084033613</v>
      </c>
      <c r="P131" s="52">
        <f t="shared" ref="P131:W131" si="92">G131/1.19</f>
        <v>0</v>
      </c>
      <c r="Q131" s="52">
        <f t="shared" si="92"/>
        <v>0</v>
      </c>
      <c r="R131" s="52">
        <f t="shared" si="92"/>
        <v>0</v>
      </c>
      <c r="S131" s="52">
        <f t="shared" si="92"/>
        <v>0</v>
      </c>
      <c r="T131" s="52">
        <f t="shared" si="92"/>
        <v>0</v>
      </c>
      <c r="U131" s="52">
        <f t="shared" si="92"/>
        <v>0</v>
      </c>
      <c r="V131" s="52">
        <f t="shared" si="92"/>
        <v>0</v>
      </c>
      <c r="W131" s="52">
        <f t="shared" si="92"/>
        <v>0</v>
      </c>
      <c r="X131" s="52">
        <f t="shared" ref="X131:X150" si="93">SUM(O131:W131)</f>
        <v>27198.210084033613</v>
      </c>
      <c r="Y131" s="130" t="s">
        <v>231</v>
      </c>
      <c r="Z131" s="139"/>
      <c r="AA131" s="139"/>
    </row>
    <row r="132" spans="1:30" ht="98.25" customHeight="1" thickBot="1" x14ac:dyDescent="0.25">
      <c r="A132" s="328">
        <v>106</v>
      </c>
      <c r="B132" s="43" t="s">
        <v>52</v>
      </c>
      <c r="C132" s="43">
        <v>81</v>
      </c>
      <c r="D132" s="70" t="s">
        <v>251</v>
      </c>
      <c r="E132" s="300" t="s">
        <v>378</v>
      </c>
      <c r="F132" s="50">
        <v>3000</v>
      </c>
      <c r="G132" s="146"/>
      <c r="H132" s="146"/>
      <c r="I132" s="146"/>
      <c r="J132" s="146"/>
      <c r="K132" s="146"/>
      <c r="L132" s="146"/>
      <c r="M132" s="146"/>
      <c r="N132" s="146"/>
      <c r="O132" s="52">
        <f t="shared" ref="O132:O133" si="94">F132/1.19</f>
        <v>2521.0084033613448</v>
      </c>
      <c r="P132" s="52">
        <f t="shared" ref="P132:P133" si="95">G132/1.19</f>
        <v>0</v>
      </c>
      <c r="Q132" s="52">
        <f t="shared" ref="Q132:Q133" si="96">H132/1.19</f>
        <v>0</v>
      </c>
      <c r="R132" s="52">
        <f t="shared" ref="R132:R133" si="97">I132/1.19</f>
        <v>0</v>
      </c>
      <c r="S132" s="52">
        <f t="shared" ref="S132:S133" si="98">J132/1.19</f>
        <v>0</v>
      </c>
      <c r="T132" s="52">
        <f t="shared" ref="T132:T133" si="99">K132/1.19</f>
        <v>0</v>
      </c>
      <c r="U132" s="52">
        <f t="shared" ref="U132:U133" si="100">L132/1.19</f>
        <v>0</v>
      </c>
      <c r="V132" s="52">
        <f t="shared" ref="V132:V133" si="101">M132/1.19</f>
        <v>0</v>
      </c>
      <c r="W132" s="52">
        <f t="shared" ref="W132:W133" si="102">N132/1.19</f>
        <v>0</v>
      </c>
      <c r="X132" s="52">
        <f t="shared" si="93"/>
        <v>2521.0084033613448</v>
      </c>
      <c r="Y132" s="130" t="s">
        <v>231</v>
      </c>
      <c r="Z132" s="197"/>
      <c r="AA132" s="139"/>
    </row>
    <row r="133" spans="1:30" ht="68.25" customHeight="1" thickBot="1" x14ac:dyDescent="0.25">
      <c r="A133" s="43">
        <v>107</v>
      </c>
      <c r="B133" s="43" t="s">
        <v>52</v>
      </c>
      <c r="C133" s="43">
        <v>82</v>
      </c>
      <c r="D133" s="304" t="s">
        <v>284</v>
      </c>
      <c r="E133" s="309"/>
      <c r="F133" s="289">
        <v>0</v>
      </c>
      <c r="G133" s="146"/>
      <c r="H133" s="146"/>
      <c r="I133" s="146"/>
      <c r="J133" s="146"/>
      <c r="K133" s="146"/>
      <c r="L133" s="146"/>
      <c r="M133" s="146"/>
      <c r="N133" s="146"/>
      <c r="O133" s="52">
        <f t="shared" si="94"/>
        <v>0</v>
      </c>
      <c r="P133" s="52">
        <f t="shared" si="95"/>
        <v>0</v>
      </c>
      <c r="Q133" s="52">
        <f t="shared" si="96"/>
        <v>0</v>
      </c>
      <c r="R133" s="52">
        <f t="shared" si="97"/>
        <v>0</v>
      </c>
      <c r="S133" s="52">
        <f t="shared" si="98"/>
        <v>0</v>
      </c>
      <c r="T133" s="52">
        <f t="shared" si="99"/>
        <v>0</v>
      </c>
      <c r="U133" s="52">
        <f t="shared" si="100"/>
        <v>0</v>
      </c>
      <c r="V133" s="52">
        <f t="shared" si="101"/>
        <v>0</v>
      </c>
      <c r="W133" s="52">
        <f t="shared" si="102"/>
        <v>0</v>
      </c>
      <c r="X133" s="52">
        <f t="shared" si="93"/>
        <v>0</v>
      </c>
      <c r="Y133" s="130" t="s">
        <v>231</v>
      </c>
      <c r="Z133" s="197"/>
      <c r="AA133" s="139"/>
    </row>
    <row r="134" spans="1:30" ht="191.25" customHeight="1" thickBot="1" x14ac:dyDescent="0.25">
      <c r="A134" s="43">
        <v>108</v>
      </c>
      <c r="B134" s="43" t="s">
        <v>52</v>
      </c>
      <c r="C134" s="43">
        <v>83</v>
      </c>
      <c r="D134" s="220" t="s">
        <v>320</v>
      </c>
      <c r="E134" s="142" t="s">
        <v>55</v>
      </c>
      <c r="F134" s="219">
        <v>50000</v>
      </c>
      <c r="G134" s="50"/>
      <c r="H134" s="50"/>
      <c r="I134" s="50"/>
      <c r="J134" s="50"/>
      <c r="K134" s="50"/>
      <c r="L134" s="50"/>
      <c r="M134" s="50"/>
      <c r="N134" s="50"/>
      <c r="O134" s="52">
        <f t="shared" ref="O134:O149" si="103">F134/1.21</f>
        <v>41322.314049586777</v>
      </c>
      <c r="P134" s="52">
        <f t="shared" ref="P134:W149" si="104">G134/1.21</f>
        <v>0</v>
      </c>
      <c r="Q134" s="52">
        <f t="shared" si="104"/>
        <v>0</v>
      </c>
      <c r="R134" s="52">
        <f t="shared" si="104"/>
        <v>0</v>
      </c>
      <c r="S134" s="52">
        <f t="shared" si="104"/>
        <v>0</v>
      </c>
      <c r="T134" s="52">
        <f t="shared" si="104"/>
        <v>0</v>
      </c>
      <c r="U134" s="52">
        <f t="shared" si="104"/>
        <v>0</v>
      </c>
      <c r="V134" s="52">
        <f t="shared" si="104"/>
        <v>0</v>
      </c>
      <c r="W134" s="52">
        <f t="shared" si="104"/>
        <v>0</v>
      </c>
      <c r="X134" s="52">
        <f t="shared" si="93"/>
        <v>41322.314049586777</v>
      </c>
      <c r="Y134" s="130" t="s">
        <v>231</v>
      </c>
      <c r="Z134" s="197" t="s">
        <v>296</v>
      </c>
      <c r="AA134" s="140" t="s">
        <v>296</v>
      </c>
    </row>
    <row r="135" spans="1:30" ht="60.75" customHeight="1" thickBot="1" x14ac:dyDescent="0.25">
      <c r="A135" s="328">
        <v>109</v>
      </c>
      <c r="B135" s="43" t="s">
        <v>52</v>
      </c>
      <c r="C135" s="43">
        <v>84</v>
      </c>
      <c r="D135" s="272" t="s">
        <v>279</v>
      </c>
      <c r="E135" s="183" t="s">
        <v>278</v>
      </c>
      <c r="F135" s="219">
        <v>104839</v>
      </c>
      <c r="G135" s="50"/>
      <c r="H135" s="50"/>
      <c r="I135" s="50"/>
      <c r="J135" s="281"/>
      <c r="K135" s="50"/>
      <c r="L135" s="50"/>
      <c r="M135" s="50"/>
      <c r="N135" s="50"/>
      <c r="O135" s="52">
        <f t="shared" si="103"/>
        <v>86643.801652892565</v>
      </c>
      <c r="P135" s="52">
        <f t="shared" si="104"/>
        <v>0</v>
      </c>
      <c r="Q135" s="52">
        <f t="shared" si="104"/>
        <v>0</v>
      </c>
      <c r="R135" s="52">
        <f t="shared" si="104"/>
        <v>0</v>
      </c>
      <c r="S135" s="52">
        <f t="shared" si="104"/>
        <v>0</v>
      </c>
      <c r="T135" s="52">
        <f t="shared" si="104"/>
        <v>0</v>
      </c>
      <c r="U135" s="52">
        <f t="shared" si="104"/>
        <v>0</v>
      </c>
      <c r="V135" s="52">
        <f t="shared" si="104"/>
        <v>0</v>
      </c>
      <c r="W135" s="52">
        <f t="shared" si="104"/>
        <v>0</v>
      </c>
      <c r="X135" s="52">
        <f t="shared" si="93"/>
        <v>86643.801652892565</v>
      </c>
      <c r="Y135" s="130" t="s">
        <v>79</v>
      </c>
      <c r="Z135" s="368" t="s">
        <v>311</v>
      </c>
      <c r="AA135" s="369"/>
    </row>
    <row r="136" spans="1:30" ht="60.75" customHeight="1" thickBot="1" x14ac:dyDescent="0.25">
      <c r="A136" s="43">
        <v>110</v>
      </c>
      <c r="B136" s="43" t="s">
        <v>52</v>
      </c>
      <c r="C136" s="43">
        <v>85</v>
      </c>
      <c r="D136" s="215" t="s">
        <v>319</v>
      </c>
      <c r="E136" s="221" t="s">
        <v>232</v>
      </c>
      <c r="F136" s="298">
        <v>0</v>
      </c>
      <c r="G136" s="50"/>
      <c r="H136" s="50"/>
      <c r="I136" s="50"/>
      <c r="J136" s="292"/>
      <c r="K136" s="50"/>
      <c r="L136" s="50"/>
      <c r="M136" s="50"/>
      <c r="N136" s="50"/>
      <c r="O136" s="52">
        <f t="shared" si="103"/>
        <v>0</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0</v>
      </c>
      <c r="Y136" s="130" t="s">
        <v>79</v>
      </c>
      <c r="Z136" s="197"/>
      <c r="AA136" s="295"/>
    </row>
    <row r="137" spans="1:30" ht="98.25" customHeight="1" thickBot="1" x14ac:dyDescent="0.25">
      <c r="A137" s="43">
        <v>111</v>
      </c>
      <c r="B137" s="43" t="s">
        <v>52</v>
      </c>
      <c r="C137" s="65" t="s">
        <v>431</v>
      </c>
      <c r="D137" s="215" t="s">
        <v>421</v>
      </c>
      <c r="E137" s="221" t="s">
        <v>422</v>
      </c>
      <c r="F137" s="298">
        <v>326800</v>
      </c>
      <c r="G137" s="50"/>
      <c r="H137" s="50"/>
      <c r="I137" s="50"/>
      <c r="J137" s="332"/>
      <c r="K137" s="50"/>
      <c r="L137" s="50"/>
      <c r="M137" s="50"/>
      <c r="N137" s="50"/>
      <c r="O137" s="52">
        <f t="shared" si="103"/>
        <v>270082.64462809917</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270082.64462809917</v>
      </c>
      <c r="Y137" s="130" t="s">
        <v>79</v>
      </c>
      <c r="Z137" s="139" t="s">
        <v>368</v>
      </c>
      <c r="AA137" s="334" t="s">
        <v>367</v>
      </c>
    </row>
    <row r="138" spans="1:30" ht="28.5" customHeight="1" thickBot="1" x14ac:dyDescent="0.25">
      <c r="A138" s="331">
        <v>112</v>
      </c>
      <c r="B138" s="43"/>
      <c r="C138" s="43"/>
      <c r="D138" s="218" t="s">
        <v>234</v>
      </c>
      <c r="E138" s="222"/>
      <c r="F138" s="219">
        <f>SUM(F131:F137)</f>
        <v>517004.87</v>
      </c>
      <c r="G138" s="50"/>
      <c r="H138" s="50"/>
      <c r="I138" s="50"/>
      <c r="J138" s="50"/>
      <c r="K138" s="50"/>
      <c r="L138" s="50"/>
      <c r="M138" s="50"/>
      <c r="N138" s="50"/>
      <c r="O138" s="52">
        <f t="shared" si="103"/>
        <v>427276.75206611573</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427276.75206611573</v>
      </c>
      <c r="Y138" s="135"/>
      <c r="Z138" s="136"/>
      <c r="AA138" s="138"/>
      <c r="AD138" s="16"/>
    </row>
    <row r="139" spans="1:30" ht="47.25" customHeight="1" thickBot="1" x14ac:dyDescent="0.25">
      <c r="A139" s="43">
        <v>113</v>
      </c>
      <c r="B139" s="43" t="s">
        <v>411</v>
      </c>
      <c r="C139" s="43">
        <v>86</v>
      </c>
      <c r="D139" s="218" t="s">
        <v>321</v>
      </c>
      <c r="E139" s="200" t="s">
        <v>336</v>
      </c>
      <c r="F139" s="219">
        <v>20000</v>
      </c>
      <c r="G139" s="50"/>
      <c r="H139" s="50"/>
      <c r="I139" s="50"/>
      <c r="J139" s="50"/>
      <c r="K139" s="50"/>
      <c r="L139" s="50"/>
      <c r="M139" s="50"/>
      <c r="N139" s="50"/>
      <c r="O139" s="52">
        <f t="shared" si="103"/>
        <v>16528.92561983471</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16528.92561983471</v>
      </c>
      <c r="Y139" s="130" t="s">
        <v>79</v>
      </c>
      <c r="Z139" s="139" t="s">
        <v>290</v>
      </c>
      <c r="AA139" s="139" t="s">
        <v>296</v>
      </c>
      <c r="AD139" s="16"/>
    </row>
    <row r="140" spans="1:30" ht="29.25" customHeight="1" thickBot="1" x14ac:dyDescent="0.25">
      <c r="A140" s="43">
        <v>114</v>
      </c>
      <c r="B140" s="43"/>
      <c r="C140" s="43"/>
      <c r="D140" s="218" t="s">
        <v>412</v>
      </c>
      <c r="E140" s="329"/>
      <c r="F140" s="219">
        <f>SUM(F139)</f>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0"/>
      <c r="Z140" s="139"/>
      <c r="AA140" s="139"/>
      <c r="AD140" s="16"/>
    </row>
    <row r="141" spans="1:30" ht="47.25" customHeight="1" thickBot="1" x14ac:dyDescent="0.25">
      <c r="A141" s="331">
        <v>115</v>
      </c>
      <c r="B141" s="43" t="s">
        <v>235</v>
      </c>
      <c r="C141" s="43">
        <v>87</v>
      </c>
      <c r="D141" s="70" t="s">
        <v>322</v>
      </c>
      <c r="E141" s="300" t="s">
        <v>338</v>
      </c>
      <c r="F141" s="50">
        <v>60000</v>
      </c>
      <c r="G141" s="50"/>
      <c r="H141" s="50"/>
      <c r="I141" s="50"/>
      <c r="J141" s="50"/>
      <c r="K141" s="50"/>
      <c r="L141" s="50"/>
      <c r="M141" s="50"/>
      <c r="N141" s="50"/>
      <c r="O141" s="52">
        <f t="shared" si="103"/>
        <v>49586.776859504134</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49586.776859504134</v>
      </c>
      <c r="Y141" s="130" t="s">
        <v>79</v>
      </c>
      <c r="Z141" s="139" t="s">
        <v>290</v>
      </c>
      <c r="AA141" s="139" t="s">
        <v>296</v>
      </c>
      <c r="AD141" s="16"/>
    </row>
    <row r="142" spans="1:30" ht="71.25" customHeight="1" thickBot="1" x14ac:dyDescent="0.25">
      <c r="A142" s="43">
        <v>116</v>
      </c>
      <c r="B142" s="43" t="s">
        <v>235</v>
      </c>
      <c r="C142" s="43">
        <v>88</v>
      </c>
      <c r="D142" s="70" t="s">
        <v>323</v>
      </c>
      <c r="E142" s="200" t="s">
        <v>337</v>
      </c>
      <c r="F142" s="50">
        <v>15000</v>
      </c>
      <c r="G142" s="50"/>
      <c r="H142" s="50"/>
      <c r="I142" s="50"/>
      <c r="J142" s="50"/>
      <c r="K142" s="50"/>
      <c r="L142" s="50"/>
      <c r="M142" s="50"/>
      <c r="N142" s="50"/>
      <c r="O142" s="52">
        <f t="shared" si="103"/>
        <v>12396.694214876034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12396.694214876034</v>
      </c>
      <c r="Y142" s="130" t="s">
        <v>79</v>
      </c>
      <c r="Z142" s="139" t="s">
        <v>290</v>
      </c>
      <c r="AA142" s="139" t="s">
        <v>296</v>
      </c>
      <c r="AD142" s="16"/>
    </row>
    <row r="143" spans="1:30" ht="69.75" customHeight="1" thickBot="1" x14ac:dyDescent="0.25">
      <c r="A143" s="43">
        <v>117</v>
      </c>
      <c r="B143" s="43" t="s">
        <v>235</v>
      </c>
      <c r="C143" s="43">
        <v>89</v>
      </c>
      <c r="D143" s="70" t="s">
        <v>324</v>
      </c>
      <c r="E143" s="199" t="s">
        <v>337</v>
      </c>
      <c r="F143" s="50">
        <v>8000</v>
      </c>
      <c r="G143" s="50"/>
      <c r="H143" s="50"/>
      <c r="I143" s="50"/>
      <c r="J143" s="50"/>
      <c r="K143" s="50"/>
      <c r="L143" s="50"/>
      <c r="M143" s="50"/>
      <c r="N143" s="50"/>
      <c r="O143" s="52">
        <f t="shared" si="103"/>
        <v>6611.5702479338843</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6611.5702479338843</v>
      </c>
      <c r="Y143" s="130" t="s">
        <v>79</v>
      </c>
      <c r="Z143" s="139" t="s">
        <v>290</v>
      </c>
      <c r="AA143" s="139" t="s">
        <v>296</v>
      </c>
      <c r="AD143" s="16"/>
    </row>
    <row r="144" spans="1:30" ht="47.25" customHeight="1" thickBot="1" x14ac:dyDescent="0.25">
      <c r="A144" s="331">
        <v>118</v>
      </c>
      <c r="B144" s="43" t="s">
        <v>235</v>
      </c>
      <c r="C144" s="43">
        <v>90</v>
      </c>
      <c r="D144" s="70" t="s">
        <v>325</v>
      </c>
      <c r="E144" s="300" t="s">
        <v>339</v>
      </c>
      <c r="F144" s="50">
        <v>5000</v>
      </c>
      <c r="G144" s="50"/>
      <c r="H144" s="50"/>
      <c r="I144" s="50"/>
      <c r="J144" s="50"/>
      <c r="K144" s="50"/>
      <c r="L144" s="50"/>
      <c r="M144" s="50"/>
      <c r="N144" s="50"/>
      <c r="O144" s="52">
        <f t="shared" si="103"/>
        <v>4132.2314049586776</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4132.2314049586776</v>
      </c>
      <c r="Y144" s="130" t="s">
        <v>79</v>
      </c>
      <c r="Z144" s="139" t="s">
        <v>290</v>
      </c>
      <c r="AA144" s="139" t="s">
        <v>296</v>
      </c>
      <c r="AD144" s="16"/>
    </row>
    <row r="145" spans="1:259" ht="48.75" customHeight="1" thickBot="1" x14ac:dyDescent="0.25">
      <c r="A145" s="43">
        <v>119</v>
      </c>
      <c r="B145" s="43" t="s">
        <v>235</v>
      </c>
      <c r="C145" s="43">
        <v>91</v>
      </c>
      <c r="D145" s="299" t="s">
        <v>326</v>
      </c>
      <c r="E145" s="300" t="s">
        <v>340</v>
      </c>
      <c r="F145" s="50">
        <v>12000</v>
      </c>
      <c r="G145" s="50"/>
      <c r="H145" s="50"/>
      <c r="I145" s="50"/>
      <c r="J145" s="50"/>
      <c r="K145" s="50"/>
      <c r="L145" s="50"/>
      <c r="M145" s="50"/>
      <c r="N145" s="50"/>
      <c r="O145" s="52">
        <f t="shared" si="103"/>
        <v>9917.3553719008269</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9917.3553719008269</v>
      </c>
      <c r="Y145" s="130" t="s">
        <v>79</v>
      </c>
      <c r="Z145" s="139" t="s">
        <v>290</v>
      </c>
      <c r="AA145" s="139" t="s">
        <v>296</v>
      </c>
      <c r="AD145" s="16"/>
    </row>
    <row r="146" spans="1:259" ht="49.5" customHeight="1" thickBot="1" x14ac:dyDescent="0.25">
      <c r="A146" s="43">
        <v>120</v>
      </c>
      <c r="B146" s="43" t="s">
        <v>235</v>
      </c>
      <c r="C146" s="43">
        <v>92</v>
      </c>
      <c r="D146" s="145" t="s">
        <v>327</v>
      </c>
      <c r="E146" s="276" t="s">
        <v>341</v>
      </c>
      <c r="F146" s="50">
        <v>10000</v>
      </c>
      <c r="G146" s="50"/>
      <c r="H146" s="300"/>
      <c r="I146" s="50"/>
      <c r="J146" s="50"/>
      <c r="K146" s="50"/>
      <c r="L146" s="50"/>
      <c r="M146" s="50"/>
      <c r="N146" s="50"/>
      <c r="O146" s="52">
        <f t="shared" si="103"/>
        <v>8264.4628099173551</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8264.4628099173551</v>
      </c>
      <c r="Y146" s="130" t="s">
        <v>79</v>
      </c>
      <c r="Z146" s="139" t="s">
        <v>290</v>
      </c>
      <c r="AA146" s="139" t="s">
        <v>296</v>
      </c>
      <c r="AD146" s="1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row>
    <row r="147" spans="1:259" ht="66.75" customHeight="1" thickBot="1" x14ac:dyDescent="0.25">
      <c r="A147" s="331">
        <v>121</v>
      </c>
      <c r="B147" s="43" t="s">
        <v>235</v>
      </c>
      <c r="C147" s="43">
        <v>93</v>
      </c>
      <c r="D147" s="70" t="s">
        <v>328</v>
      </c>
      <c r="E147" s="200" t="s">
        <v>255</v>
      </c>
      <c r="F147" s="50">
        <v>10000</v>
      </c>
      <c r="G147" s="50"/>
      <c r="H147" s="5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0" t="s">
        <v>79</v>
      </c>
      <c r="Z147" s="139" t="s">
        <v>290</v>
      </c>
      <c r="AA147" s="139" t="s">
        <v>296</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49.5" customHeight="1" thickBot="1" x14ac:dyDescent="0.25">
      <c r="A148" s="43">
        <v>122</v>
      </c>
      <c r="B148" s="43" t="s">
        <v>235</v>
      </c>
      <c r="C148" s="43">
        <v>94</v>
      </c>
      <c r="D148" s="70" t="s">
        <v>329</v>
      </c>
      <c r="E148" s="276" t="s">
        <v>342</v>
      </c>
      <c r="F148" s="50">
        <v>15000</v>
      </c>
      <c r="G148" s="50"/>
      <c r="H148" s="50"/>
      <c r="I148" s="50"/>
      <c r="J148" s="50"/>
      <c r="K148" s="50"/>
      <c r="L148" s="50"/>
      <c r="M148" s="50"/>
      <c r="N148" s="50"/>
      <c r="O148" s="52">
        <f t="shared" si="103"/>
        <v>12396.694214876034</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12396.694214876034</v>
      </c>
      <c r="Y148" s="130" t="s">
        <v>79</v>
      </c>
      <c r="Z148" s="139" t="s">
        <v>290</v>
      </c>
      <c r="AA148" s="139" t="s">
        <v>296</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68.25" customHeight="1" thickBot="1" x14ac:dyDescent="0.3">
      <c r="A149" s="43">
        <v>123</v>
      </c>
      <c r="B149" s="43" t="s">
        <v>235</v>
      </c>
      <c r="C149" s="65" t="s">
        <v>432</v>
      </c>
      <c r="D149" s="310" t="s">
        <v>388</v>
      </c>
      <c r="E149" s="276" t="s">
        <v>342</v>
      </c>
      <c r="F149" s="50">
        <v>178000</v>
      </c>
      <c r="G149" s="50"/>
      <c r="H149" s="50"/>
      <c r="I149" s="50"/>
      <c r="J149" s="50"/>
      <c r="K149" s="50"/>
      <c r="L149" s="50"/>
      <c r="M149" s="50"/>
      <c r="N149" s="50"/>
      <c r="O149" s="52">
        <f t="shared" si="103"/>
        <v>147107.43801652893</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147107.43801652893</v>
      </c>
      <c r="Y149" s="130" t="s">
        <v>79</v>
      </c>
      <c r="Z149" s="139" t="s">
        <v>290</v>
      </c>
      <c r="AA149" s="139" t="s">
        <v>296</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28.5" customHeight="1" thickBot="1" x14ac:dyDescent="0.25">
      <c r="A150" s="331">
        <v>124</v>
      </c>
      <c r="B150" s="43" t="s">
        <v>235</v>
      </c>
      <c r="C150" s="43"/>
      <c r="D150" s="70" t="s">
        <v>236</v>
      </c>
      <c r="E150" s="126"/>
      <c r="F150" s="50">
        <f>SUM(F141:F149)</f>
        <v>313000</v>
      </c>
      <c r="G150" s="50"/>
      <c r="H150" s="50"/>
      <c r="I150" s="50"/>
      <c r="J150" s="50"/>
      <c r="K150" s="50"/>
      <c r="L150" s="50"/>
      <c r="M150" s="50"/>
      <c r="N150" s="50"/>
      <c r="O150" s="52">
        <f>SUM(O139:O149)</f>
        <v>291735.53719008266</v>
      </c>
      <c r="P150" s="52">
        <f t="shared" ref="P150:W150" si="105">SUM(P139:P149)</f>
        <v>0</v>
      </c>
      <c r="Q150" s="52">
        <f t="shared" si="105"/>
        <v>0</v>
      </c>
      <c r="R150" s="52">
        <f t="shared" si="105"/>
        <v>0</v>
      </c>
      <c r="S150" s="52">
        <f t="shared" si="105"/>
        <v>0</v>
      </c>
      <c r="T150" s="52">
        <f t="shared" si="105"/>
        <v>0</v>
      </c>
      <c r="U150" s="52">
        <f t="shared" si="105"/>
        <v>0</v>
      </c>
      <c r="V150" s="52">
        <f t="shared" si="105"/>
        <v>0</v>
      </c>
      <c r="W150" s="52">
        <f t="shared" si="105"/>
        <v>0</v>
      </c>
      <c r="X150" s="52">
        <f t="shared" si="93"/>
        <v>291735.53719008266</v>
      </c>
      <c r="Y150" s="135"/>
      <c r="Z150" s="136"/>
      <c r="AA150" s="138"/>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34.5" customHeight="1" thickBot="1" x14ac:dyDescent="0.25">
      <c r="A151" s="43">
        <v>125</v>
      </c>
      <c r="B151" s="43"/>
      <c r="C151" s="43"/>
      <c r="D151" s="70" t="s">
        <v>237</v>
      </c>
      <c r="E151" s="126"/>
      <c r="F151" s="50"/>
      <c r="G151" s="146"/>
      <c r="H151" s="146"/>
      <c r="I151" s="146"/>
      <c r="J151" s="146"/>
      <c r="K151" s="146"/>
      <c r="L151" s="146"/>
      <c r="M151" s="146"/>
      <c r="N151" s="146"/>
      <c r="O151" s="52"/>
      <c r="P151" s="52"/>
      <c r="Q151" s="52"/>
      <c r="R151" s="52"/>
      <c r="S151" s="52"/>
      <c r="T151" s="52"/>
      <c r="U151" s="52"/>
      <c r="V151" s="52"/>
      <c r="W151" s="52"/>
      <c r="X151" s="52"/>
      <c r="Y151" s="135"/>
      <c r="Z151" s="136"/>
      <c r="AA151" s="138"/>
      <c r="AG151" s="17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t="s">
        <v>238</v>
      </c>
      <c r="C152" s="43">
        <v>95</v>
      </c>
      <c r="D152" s="70" t="s">
        <v>335</v>
      </c>
      <c r="E152" s="126" t="s">
        <v>239</v>
      </c>
      <c r="F152" s="50">
        <v>24000</v>
      </c>
      <c r="G152" s="146"/>
      <c r="H152" s="146"/>
      <c r="I152" s="146"/>
      <c r="J152" s="146"/>
      <c r="K152" s="146"/>
      <c r="L152" s="146"/>
      <c r="M152" s="146"/>
      <c r="N152" s="146"/>
      <c r="O152" s="52">
        <f t="shared" ref="O152:O157" si="106">F152/1.21</f>
        <v>19834.710743801654</v>
      </c>
      <c r="P152" s="52">
        <f t="shared" ref="P152:W157" si="107">G152/1.21</f>
        <v>0</v>
      </c>
      <c r="Q152" s="52">
        <f t="shared" si="107"/>
        <v>0</v>
      </c>
      <c r="R152" s="52">
        <f t="shared" si="107"/>
        <v>0</v>
      </c>
      <c r="S152" s="52">
        <f t="shared" si="107"/>
        <v>0</v>
      </c>
      <c r="T152" s="52">
        <f t="shared" si="107"/>
        <v>0</v>
      </c>
      <c r="U152" s="52">
        <f t="shared" si="107"/>
        <v>0</v>
      </c>
      <c r="V152" s="52">
        <f t="shared" si="107"/>
        <v>0</v>
      </c>
      <c r="W152" s="52">
        <f t="shared" si="107"/>
        <v>0</v>
      </c>
      <c r="X152" s="52">
        <f t="shared" ref="X152:X159" si="108">SUM(O152:W152)</f>
        <v>19834.710743801654</v>
      </c>
      <c r="Y152" s="130" t="s">
        <v>79</v>
      </c>
      <c r="Z152" s="139" t="s">
        <v>290</v>
      </c>
      <c r="AA152" s="139" t="s">
        <v>296</v>
      </c>
      <c r="AG152" s="171"/>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331">
        <v>127</v>
      </c>
      <c r="B153" s="43" t="s">
        <v>238</v>
      </c>
      <c r="C153" s="43">
        <v>96</v>
      </c>
      <c r="D153" s="70" t="s">
        <v>330</v>
      </c>
      <c r="E153" s="126" t="s">
        <v>239</v>
      </c>
      <c r="F153" s="50">
        <v>30000</v>
      </c>
      <c r="G153" s="146"/>
      <c r="H153" s="146"/>
      <c r="I153" s="146"/>
      <c r="J153" s="146"/>
      <c r="K153" s="146"/>
      <c r="L153" s="146"/>
      <c r="M153" s="146"/>
      <c r="N153" s="146"/>
      <c r="O153" s="52">
        <f t="shared" si="106"/>
        <v>24793.388429752067</v>
      </c>
      <c r="P153" s="52">
        <f t="shared" si="107"/>
        <v>0</v>
      </c>
      <c r="Q153" s="52">
        <f t="shared" si="107"/>
        <v>0</v>
      </c>
      <c r="R153" s="52">
        <f t="shared" si="107"/>
        <v>0</v>
      </c>
      <c r="S153" s="52">
        <f t="shared" si="107"/>
        <v>0</v>
      </c>
      <c r="T153" s="52">
        <f t="shared" si="107"/>
        <v>0</v>
      </c>
      <c r="U153" s="52">
        <f t="shared" si="107"/>
        <v>0</v>
      </c>
      <c r="V153" s="52">
        <f t="shared" si="107"/>
        <v>0</v>
      </c>
      <c r="W153" s="52">
        <f t="shared" si="107"/>
        <v>0</v>
      </c>
      <c r="X153" s="52">
        <f t="shared" si="108"/>
        <v>24793.388429752067</v>
      </c>
      <c r="Y153" s="130" t="s">
        <v>79</v>
      </c>
      <c r="Z153" s="139" t="s">
        <v>290</v>
      </c>
      <c r="AA153" s="139" t="s">
        <v>296</v>
      </c>
      <c r="AG153" s="171"/>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64.5" customHeight="1" thickBot="1" x14ac:dyDescent="0.25">
      <c r="A154" s="43">
        <v>128</v>
      </c>
      <c r="B154" s="43" t="s">
        <v>238</v>
      </c>
      <c r="C154" s="43">
        <v>97</v>
      </c>
      <c r="D154" s="70" t="s">
        <v>331</v>
      </c>
      <c r="E154" s="126" t="s">
        <v>239</v>
      </c>
      <c r="F154" s="50">
        <v>1000</v>
      </c>
      <c r="G154" s="146"/>
      <c r="H154" s="146"/>
      <c r="I154" s="146"/>
      <c r="J154" s="146"/>
      <c r="K154" s="146"/>
      <c r="L154" s="146"/>
      <c r="M154" s="146"/>
      <c r="N154" s="146"/>
      <c r="O154" s="52">
        <f t="shared" si="106"/>
        <v>826.44628099173553</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826.44628099173553</v>
      </c>
      <c r="Y154" s="130" t="s">
        <v>79</v>
      </c>
      <c r="Z154" s="139" t="s">
        <v>290</v>
      </c>
      <c r="AA154" s="139" t="s">
        <v>296</v>
      </c>
      <c r="AG154" s="171"/>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54.75" customHeight="1" thickBot="1" x14ac:dyDescent="0.25">
      <c r="A155" s="43">
        <v>129</v>
      </c>
      <c r="B155" s="43" t="s">
        <v>238</v>
      </c>
      <c r="C155" s="43">
        <v>98</v>
      </c>
      <c r="D155" s="70" t="s">
        <v>332</v>
      </c>
      <c r="E155" s="126" t="s">
        <v>239</v>
      </c>
      <c r="F155" s="50">
        <v>1800</v>
      </c>
      <c r="G155" s="146"/>
      <c r="H155" s="146"/>
      <c r="I155" s="146"/>
      <c r="J155" s="146"/>
      <c r="K155" s="146"/>
      <c r="L155" s="146"/>
      <c r="M155" s="146"/>
      <c r="N155" s="146"/>
      <c r="O155" s="52">
        <f t="shared" si="106"/>
        <v>1487.6033057851241</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1487.6033057851241</v>
      </c>
      <c r="Y155" s="130" t="s">
        <v>79</v>
      </c>
      <c r="Z155" s="139" t="s">
        <v>290</v>
      </c>
      <c r="AA155" s="139" t="s">
        <v>368</v>
      </c>
      <c r="AG155" s="171"/>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49.5" customHeight="1" thickBot="1" x14ac:dyDescent="0.25">
      <c r="A156" s="331">
        <v>130</v>
      </c>
      <c r="B156" s="43" t="s">
        <v>238</v>
      </c>
      <c r="C156" s="43">
        <v>99</v>
      </c>
      <c r="D156" s="70" t="s">
        <v>333</v>
      </c>
      <c r="E156" s="126" t="s">
        <v>239</v>
      </c>
      <c r="F156" s="50">
        <v>1400</v>
      </c>
      <c r="G156" s="50"/>
      <c r="H156" s="50"/>
      <c r="I156" s="50"/>
      <c r="J156" s="50"/>
      <c r="K156" s="50"/>
      <c r="L156" s="50"/>
      <c r="M156" s="50"/>
      <c r="N156" s="50"/>
      <c r="O156" s="52">
        <f t="shared" si="106"/>
        <v>1157.0247933884298</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1157.0247933884298</v>
      </c>
      <c r="Y156" s="130" t="s">
        <v>79</v>
      </c>
      <c r="Z156" s="139" t="s">
        <v>290</v>
      </c>
      <c r="AA156" s="139" t="s">
        <v>368</v>
      </c>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1.25" customHeight="1" thickBot="1" x14ac:dyDescent="0.25">
      <c r="A157" s="43">
        <v>131</v>
      </c>
      <c r="B157" s="43" t="s">
        <v>238</v>
      </c>
      <c r="C157" s="43">
        <v>100</v>
      </c>
      <c r="D157" s="70" t="s">
        <v>334</v>
      </c>
      <c r="E157" s="126" t="s">
        <v>239</v>
      </c>
      <c r="F157" s="50">
        <v>800</v>
      </c>
      <c r="G157" s="50"/>
      <c r="H157" s="50"/>
      <c r="I157" s="50"/>
      <c r="J157" s="50"/>
      <c r="K157" s="50"/>
      <c r="L157" s="50"/>
      <c r="M157" s="50"/>
      <c r="N157" s="50"/>
      <c r="O157" s="52">
        <f t="shared" si="106"/>
        <v>661.15702479338847</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661.15702479338847</v>
      </c>
      <c r="Y157" s="130" t="s">
        <v>79</v>
      </c>
      <c r="Z157" s="139" t="s">
        <v>290</v>
      </c>
      <c r="AA157" s="139" t="s">
        <v>368</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29.25" customHeight="1" thickBot="1" x14ac:dyDescent="0.25">
      <c r="A158" s="43">
        <v>132</v>
      </c>
      <c r="B158" s="43"/>
      <c r="C158" s="43"/>
      <c r="D158" s="70" t="s">
        <v>240</v>
      </c>
      <c r="E158" s="126"/>
      <c r="F158" s="50">
        <f>SUM(F152:F157)</f>
        <v>59000</v>
      </c>
      <c r="G158" s="50"/>
      <c r="H158" s="50"/>
      <c r="I158" s="50"/>
      <c r="J158" s="50"/>
      <c r="K158" s="50"/>
      <c r="L158" s="50"/>
      <c r="M158" s="50"/>
      <c r="N158" s="50"/>
      <c r="O158" s="52">
        <f>SUM(O152:O157)</f>
        <v>48760.330578512403</v>
      </c>
      <c r="P158" s="52">
        <f t="shared" ref="P158:W158" si="109">SUM(P152:P157)</f>
        <v>0</v>
      </c>
      <c r="Q158" s="52">
        <f t="shared" si="109"/>
        <v>0</v>
      </c>
      <c r="R158" s="52">
        <f t="shared" si="109"/>
        <v>0</v>
      </c>
      <c r="S158" s="52">
        <f t="shared" si="109"/>
        <v>0</v>
      </c>
      <c r="T158" s="52">
        <f t="shared" si="109"/>
        <v>0</v>
      </c>
      <c r="U158" s="52">
        <f t="shared" si="109"/>
        <v>0</v>
      </c>
      <c r="V158" s="52">
        <f t="shared" si="109"/>
        <v>0</v>
      </c>
      <c r="W158" s="52">
        <f t="shared" si="109"/>
        <v>0</v>
      </c>
      <c r="X158" s="52">
        <f t="shared" si="108"/>
        <v>48760.330578512403</v>
      </c>
      <c r="Y158" s="135"/>
      <c r="Z158" s="133"/>
      <c r="AA158" s="129"/>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8.5" customHeight="1" thickBot="1" x14ac:dyDescent="0.25">
      <c r="A159" s="331">
        <v>133</v>
      </c>
      <c r="B159" s="43"/>
      <c r="C159" s="43"/>
      <c r="D159" s="49" t="s">
        <v>60</v>
      </c>
      <c r="E159" s="126"/>
      <c r="F159" s="149"/>
      <c r="G159" s="149"/>
      <c r="H159" s="149"/>
      <c r="I159" s="149"/>
      <c r="J159" s="149"/>
      <c r="K159" s="149"/>
      <c r="L159" s="149"/>
      <c r="M159" s="149"/>
      <c r="N159" s="149"/>
      <c r="O159" s="52">
        <f t="shared" ref="O159:W159" si="110">O26+O28+O30+O33+O37+O41+O81+O83+O85+O89+O91+O93+O95+O97+O101+O102+O103+O128+O138+O150+O158</f>
        <v>2554177.2875762773</v>
      </c>
      <c r="P159" s="52">
        <f t="shared" si="110"/>
        <v>341151.06842379575</v>
      </c>
      <c r="Q159" s="52">
        <f t="shared" si="110"/>
        <v>983192.58907494217</v>
      </c>
      <c r="R159" s="52">
        <f t="shared" si="110"/>
        <v>52215.024942297678</v>
      </c>
      <c r="S159" s="52">
        <f t="shared" si="110"/>
        <v>88571.215843943122</v>
      </c>
      <c r="T159" s="52">
        <f t="shared" si="110"/>
        <v>97140.942595488057</v>
      </c>
      <c r="U159" s="52">
        <f t="shared" si="110"/>
        <v>46348.000893455443</v>
      </c>
      <c r="V159" s="52">
        <f t="shared" si="110"/>
        <v>0</v>
      </c>
      <c r="W159" s="52">
        <f t="shared" si="110"/>
        <v>295890.1049810141</v>
      </c>
      <c r="X159" s="52">
        <f t="shared" si="108"/>
        <v>4458686.2343312139</v>
      </c>
      <c r="Y159" s="172"/>
      <c r="Z159" s="136"/>
      <c r="AA159" s="138"/>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18" customHeight="1" x14ac:dyDescent="0.2">
      <c r="A160" s="236"/>
      <c r="B160" s="236"/>
      <c r="C160" s="236"/>
      <c r="D160" s="237"/>
      <c r="E160" s="238"/>
      <c r="F160" s="239"/>
      <c r="G160" s="239"/>
      <c r="H160" s="239"/>
      <c r="I160" s="239"/>
      <c r="J160" s="239"/>
      <c r="K160" s="239"/>
      <c r="L160" s="239"/>
      <c r="M160" s="239"/>
      <c r="N160" s="239"/>
      <c r="O160" s="240"/>
      <c r="P160" s="240"/>
      <c r="Q160" s="240"/>
      <c r="R160" s="240"/>
      <c r="S160" s="240"/>
      <c r="T160" s="240"/>
      <c r="U160" s="240"/>
      <c r="V160" s="240"/>
      <c r="W160" s="240"/>
      <c r="X160" s="240"/>
      <c r="Y160" s="241"/>
      <c r="Z160" s="242"/>
      <c r="AA160" s="243"/>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5.75" customHeight="1" x14ac:dyDescent="0.2">
      <c r="A161" s="236"/>
      <c r="B161" s="192"/>
      <c r="D161" s="372" t="s">
        <v>266</v>
      </c>
      <c r="E161" s="372"/>
      <c r="F161" s="100"/>
      <c r="G161" s="100"/>
      <c r="H161" s="104"/>
      <c r="I161" s="239"/>
      <c r="J161" s="239"/>
      <c r="K161" s="239"/>
      <c r="L161" s="239"/>
      <c r="M161" s="239"/>
      <c r="N161" s="239"/>
      <c r="O161" s="240"/>
      <c r="P161" s="240"/>
      <c r="Q161" s="240"/>
      <c r="R161" s="240"/>
      <c r="S161" s="240"/>
      <c r="T161" s="240"/>
      <c r="U161" s="240"/>
      <c r="V161" s="240"/>
      <c r="W161" s="240"/>
      <c r="X161" s="240"/>
      <c r="Y161" s="241"/>
      <c r="Z161" s="242"/>
      <c r="AA161" s="243"/>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8" customHeight="1" x14ac:dyDescent="0.2">
      <c r="A162" s="236"/>
      <c r="B162" s="340" t="s">
        <v>436</v>
      </c>
      <c r="C162" s="340"/>
      <c r="D162" s="340"/>
      <c r="E162" s="340"/>
      <c r="F162" s="104"/>
      <c r="G162" s="104"/>
      <c r="H162" s="104"/>
      <c r="I162" s="239"/>
      <c r="J162" s="239"/>
      <c r="K162" s="239"/>
      <c r="L162" s="239"/>
      <c r="M162" s="239"/>
      <c r="N162" s="239"/>
      <c r="O162" s="240"/>
      <c r="P162" s="240"/>
      <c r="Q162" s="240"/>
      <c r="R162" s="240"/>
      <c r="S162" s="240"/>
      <c r="T162" s="240"/>
      <c r="U162" s="240"/>
      <c r="V162" s="240"/>
      <c r="W162" s="240"/>
      <c r="X162" s="240"/>
      <c r="Y162" s="241"/>
      <c r="Z162" s="242"/>
      <c r="AA162" s="243"/>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customHeight="1" x14ac:dyDescent="0.2">
      <c r="A163" s="236"/>
      <c r="B163" s="257"/>
      <c r="C163" s="257"/>
      <c r="D163" s="257"/>
      <c r="F163" s="104"/>
      <c r="G163" s="104"/>
      <c r="H163" s="104"/>
      <c r="I163" s="239"/>
      <c r="J163" s="239"/>
      <c r="K163" s="239"/>
      <c r="L163" s="239"/>
      <c r="M163" s="239"/>
      <c r="N163" s="239"/>
      <c r="O163" s="240"/>
      <c r="P163" s="240"/>
      <c r="Q163" s="240"/>
      <c r="R163" s="240"/>
      <c r="S163" s="240"/>
      <c r="T163" s="240"/>
      <c r="U163" s="240"/>
      <c r="V163" s="240"/>
      <c r="W163" s="240"/>
      <c r="X163" s="240"/>
      <c r="Y163" s="241"/>
      <c r="Z163" s="242"/>
      <c r="AA163" s="24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customHeight="1" x14ac:dyDescent="0.2">
      <c r="A164" s="236"/>
      <c r="B164" s="260"/>
      <c r="C164" s="260"/>
      <c r="D164" s="260"/>
      <c r="F164" s="104"/>
      <c r="G164" s="104"/>
      <c r="H164" s="104"/>
      <c r="I164" s="239"/>
      <c r="J164" s="239"/>
      <c r="K164" s="239"/>
      <c r="L164" s="239"/>
      <c r="M164" s="239"/>
      <c r="N164" s="239"/>
      <c r="O164" s="240"/>
      <c r="P164" s="240"/>
      <c r="Q164" s="240"/>
      <c r="R164" s="240"/>
      <c r="S164" s="240"/>
      <c r="T164" s="240"/>
      <c r="U164" s="240"/>
      <c r="V164" s="240"/>
      <c r="W164" s="240"/>
      <c r="X164" s="240"/>
      <c r="Y164" s="241"/>
      <c r="Z164" s="242"/>
      <c r="AA164" s="243"/>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customHeight="1" x14ac:dyDescent="0.2">
      <c r="A165" s="236"/>
      <c r="B165" s="284"/>
      <c r="C165" s="284"/>
      <c r="D165" s="284"/>
      <c r="F165" s="104"/>
      <c r="G165" s="104"/>
      <c r="H165" s="104"/>
      <c r="I165" s="239"/>
      <c r="J165" s="239"/>
      <c r="K165" s="239"/>
      <c r="L165" s="239"/>
      <c r="M165" s="239"/>
      <c r="N165" s="239"/>
      <c r="O165" s="240"/>
      <c r="P165" s="240"/>
      <c r="Q165" s="240"/>
      <c r="R165" s="240"/>
      <c r="S165" s="240"/>
      <c r="T165" s="240"/>
      <c r="U165" s="240"/>
      <c r="V165" s="240"/>
      <c r="W165" s="240"/>
      <c r="X165" s="240"/>
      <c r="Y165" s="241"/>
      <c r="Z165" s="242"/>
      <c r="AA165" s="243"/>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customHeight="1" x14ac:dyDescent="0.2">
      <c r="A166" s="236"/>
      <c r="B166" s="284"/>
      <c r="C166" s="284"/>
      <c r="D166" s="284"/>
      <c r="F166" s="104"/>
      <c r="G166" s="104"/>
      <c r="H166" s="104"/>
      <c r="I166" s="239"/>
      <c r="J166" s="239"/>
      <c r="K166" s="239"/>
      <c r="L166" s="239"/>
      <c r="M166" s="239"/>
      <c r="N166" s="239"/>
      <c r="O166" s="240"/>
      <c r="P166" s="240"/>
      <c r="Q166" s="240"/>
      <c r="R166" s="240"/>
      <c r="S166" s="240"/>
      <c r="T166" s="240"/>
      <c r="U166" s="240"/>
      <c r="V166" s="240"/>
      <c r="W166" s="240"/>
      <c r="X166" s="240"/>
      <c r="Y166" s="241"/>
      <c r="Z166" s="242"/>
      <c r="AA166" s="243"/>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customHeight="1" x14ac:dyDescent="0.2">
      <c r="A167" s="236"/>
      <c r="B167" s="260"/>
      <c r="C167" s="260"/>
      <c r="D167" s="260"/>
      <c r="F167" s="104"/>
      <c r="G167" s="104"/>
      <c r="H167" s="104"/>
      <c r="I167" s="239"/>
      <c r="J167" s="239"/>
      <c r="K167" s="239"/>
      <c r="L167" s="239"/>
      <c r="M167" s="239"/>
      <c r="N167" s="239"/>
      <c r="O167" s="240"/>
      <c r="P167" s="240"/>
      <c r="Q167" s="240"/>
      <c r="R167" s="240"/>
      <c r="S167" s="240"/>
      <c r="T167" s="240"/>
      <c r="U167" s="240"/>
      <c r="V167" s="240"/>
      <c r="W167" s="240"/>
      <c r="X167" s="240"/>
      <c r="Y167" s="241"/>
      <c r="Z167" s="242"/>
      <c r="AA167" s="243"/>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5" customHeight="1" x14ac:dyDescent="0.2">
      <c r="A168" s="236"/>
      <c r="B168" s="230"/>
      <c r="C168" s="230"/>
      <c r="D168" s="230"/>
      <c r="F168" s="104"/>
      <c r="G168" s="104"/>
      <c r="H168" s="104"/>
      <c r="I168" s="239"/>
      <c r="J168" s="239"/>
      <c r="K168" s="239"/>
      <c r="L168" s="239"/>
      <c r="M168" s="239"/>
      <c r="N168" s="239"/>
      <c r="O168" s="240"/>
      <c r="P168" s="240"/>
      <c r="Q168" s="240"/>
      <c r="R168" s="240"/>
      <c r="S168" s="240"/>
      <c r="T168" s="240"/>
      <c r="U168" s="240"/>
      <c r="V168" s="240"/>
      <c r="W168" s="240"/>
      <c r="X168" s="240"/>
      <c r="Y168" s="241"/>
      <c r="Z168" s="242"/>
      <c r="AA168" s="243"/>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customHeight="1" x14ac:dyDescent="0.2">
      <c r="A169" s="236"/>
      <c r="B169" s="253"/>
      <c r="C169" s="253"/>
      <c r="D169" s="253"/>
      <c r="F169" s="104"/>
      <c r="G169" s="104"/>
      <c r="H169" s="104"/>
      <c r="I169" s="239"/>
      <c r="J169" s="239"/>
      <c r="K169" s="239"/>
      <c r="L169" s="239"/>
      <c r="M169" s="239"/>
      <c r="N169" s="239"/>
      <c r="O169" s="240"/>
      <c r="P169" s="240"/>
      <c r="Q169" s="240"/>
      <c r="R169" s="240"/>
      <c r="S169" s="240"/>
      <c r="T169" s="240"/>
      <c r="U169" s="240"/>
      <c r="V169" s="240"/>
      <c r="W169" s="240"/>
      <c r="X169" s="240"/>
      <c r="Y169" s="241"/>
      <c r="Z169" s="242"/>
      <c r="AA169" s="243"/>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8" customHeight="1" x14ac:dyDescent="0.2">
      <c r="A170" s="236"/>
      <c r="B170" s="230"/>
      <c r="C170" s="230"/>
      <c r="D170" s="230"/>
      <c r="F170" s="104"/>
      <c r="G170" s="104"/>
      <c r="H170" s="104"/>
      <c r="I170" s="239"/>
      <c r="J170" s="239"/>
      <c r="K170" s="239"/>
      <c r="L170" s="239"/>
      <c r="M170" s="239"/>
      <c r="N170" s="239"/>
      <c r="O170" s="240"/>
      <c r="P170" s="240"/>
      <c r="Q170" s="240"/>
      <c r="R170" s="240"/>
      <c r="S170" s="240"/>
      <c r="T170" s="240"/>
      <c r="U170" s="240"/>
      <c r="V170" s="240"/>
      <c r="W170" s="240"/>
      <c r="X170" s="240"/>
      <c r="Y170" s="241"/>
      <c r="Z170" s="242"/>
      <c r="AA170" s="243"/>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9.5" customHeight="1" x14ac:dyDescent="0.2">
      <c r="A171" s="236"/>
      <c r="B171" s="230"/>
      <c r="C171" s="230"/>
      <c r="D171" s="230"/>
      <c r="F171" s="104"/>
      <c r="G171" s="104"/>
      <c r="H171" s="104"/>
      <c r="I171" s="239"/>
      <c r="J171" s="239"/>
      <c r="K171" s="239"/>
      <c r="L171" s="239"/>
      <c r="M171" s="239"/>
      <c r="N171" s="239"/>
      <c r="O171" s="240"/>
      <c r="P171" s="240"/>
      <c r="Q171" s="240"/>
      <c r="R171" s="240"/>
      <c r="S171" s="240"/>
      <c r="T171" s="240"/>
      <c r="U171" s="240"/>
      <c r="V171" s="240"/>
      <c r="W171" s="240"/>
      <c r="X171" s="240"/>
      <c r="Y171" s="241"/>
      <c r="Z171" s="242"/>
      <c r="AA171" s="243"/>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6.5" customHeight="1" x14ac:dyDescent="0.25">
      <c r="A172" s="236"/>
      <c r="B172" s="230"/>
      <c r="C172" s="101"/>
      <c r="D172" s="102" t="s">
        <v>61</v>
      </c>
      <c r="E172" s="277"/>
      <c r="F172" s="177"/>
      <c r="G172" s="103"/>
      <c r="I172" s="239"/>
      <c r="J172" s="239"/>
      <c r="K172" s="239"/>
      <c r="L172" s="239"/>
      <c r="M172" s="239"/>
      <c r="N172" s="239"/>
      <c r="O172" s="240"/>
      <c r="P172" s="240"/>
      <c r="Q172" s="240"/>
      <c r="R172" s="240"/>
      <c r="S172" s="240"/>
      <c r="T172" s="240"/>
      <c r="U172" s="240"/>
      <c r="V172" s="240"/>
      <c r="W172" s="240"/>
      <c r="X172" s="240"/>
      <c r="Y172" s="241"/>
      <c r="Z172" s="242"/>
      <c r="AA172" s="243"/>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22.5" customHeight="1" x14ac:dyDescent="0.2">
      <c r="A173" s="236"/>
      <c r="B173" s="230"/>
      <c r="C173" s="104" t="s">
        <v>420</v>
      </c>
      <c r="D173" s="104"/>
      <c r="E173" s="278"/>
      <c r="F173" s="104"/>
      <c r="G173" s="103"/>
      <c r="I173" s="239"/>
      <c r="J173" s="239"/>
      <c r="K173" s="239"/>
      <c r="L173" s="239"/>
      <c r="M173" s="239"/>
      <c r="N173" s="239"/>
      <c r="O173" s="240"/>
      <c r="P173" s="240"/>
      <c r="Q173" s="240"/>
      <c r="R173" s="240"/>
      <c r="S173" s="240"/>
      <c r="T173" s="240"/>
      <c r="U173" s="240"/>
      <c r="V173" s="240"/>
      <c r="W173" s="240"/>
      <c r="X173" s="240"/>
      <c r="Y173" s="241"/>
      <c r="Z173" s="242"/>
      <c r="AA173" s="24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17.25" customHeight="1" x14ac:dyDescent="0.2">
      <c r="A174" s="236"/>
      <c r="B174" s="230"/>
      <c r="C174" s="108"/>
      <c r="D174" s="100"/>
      <c r="E174" s="279"/>
      <c r="F174" s="102"/>
      <c r="G174" s="103"/>
      <c r="I174" s="239"/>
      <c r="J174" s="239"/>
      <c r="K174" s="239"/>
      <c r="L174" s="239"/>
      <c r="M174" s="239"/>
      <c r="N174" s="239"/>
      <c r="O174" s="240"/>
      <c r="P174" s="240"/>
      <c r="Q174" s="240"/>
      <c r="R174" s="240"/>
      <c r="S174" s="240"/>
      <c r="T174" s="240"/>
      <c r="U174" s="240"/>
      <c r="V174" s="240"/>
      <c r="W174" s="240"/>
      <c r="X174" s="240"/>
      <c r="Y174" s="241"/>
      <c r="Z174" s="242"/>
      <c r="AA174" s="243"/>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customHeight="1" x14ac:dyDescent="0.2">
      <c r="A175" s="236"/>
      <c r="B175" s="260"/>
      <c r="C175" s="228"/>
      <c r="D175" s="261"/>
      <c r="E175" s="279"/>
      <c r="F175" s="260"/>
      <c r="G175" s="103"/>
      <c r="I175" s="239"/>
      <c r="J175" s="239"/>
      <c r="K175" s="239"/>
      <c r="L175" s="239"/>
      <c r="M175" s="239"/>
      <c r="N175" s="239"/>
      <c r="O175" s="240"/>
      <c r="P175" s="240"/>
      <c r="Q175" s="240"/>
      <c r="R175" s="240"/>
      <c r="S175" s="240"/>
      <c r="T175" s="240"/>
      <c r="U175" s="240"/>
      <c r="V175" s="240"/>
      <c r="W175" s="240"/>
      <c r="X175" s="240"/>
      <c r="Y175" s="241"/>
      <c r="Z175" s="242"/>
      <c r="AA175" s="243"/>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customHeight="1" x14ac:dyDescent="0.2">
      <c r="A176" s="236"/>
      <c r="B176" s="260"/>
      <c r="C176" s="228"/>
      <c r="D176" s="261"/>
      <c r="E176" s="279"/>
      <c r="F176" s="260"/>
      <c r="G176" s="103"/>
      <c r="I176" s="239"/>
      <c r="J176" s="239"/>
      <c r="K176" s="239"/>
      <c r="L176" s="239"/>
      <c r="M176" s="239"/>
      <c r="N176" s="239"/>
      <c r="O176" s="240"/>
      <c r="P176" s="240"/>
      <c r="Q176" s="240"/>
      <c r="R176" s="240"/>
      <c r="S176" s="240"/>
      <c r="T176" s="240"/>
      <c r="U176" s="240"/>
      <c r="V176" s="240"/>
      <c r="W176" s="240"/>
      <c r="X176" s="240"/>
      <c r="Y176" s="241"/>
      <c r="Z176" s="242"/>
      <c r="AA176" s="243"/>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customHeight="1" x14ac:dyDescent="0.2">
      <c r="A177" s="236"/>
      <c r="B177" s="260"/>
      <c r="C177" s="228"/>
      <c r="D177" s="261"/>
      <c r="E177" s="279"/>
      <c r="F177" s="260"/>
      <c r="G177" s="103"/>
      <c r="I177" s="239"/>
      <c r="J177" s="239"/>
      <c r="K177" s="239"/>
      <c r="L177" s="239"/>
      <c r="M177" s="239"/>
      <c r="N177" s="239"/>
      <c r="O177" s="240"/>
      <c r="P177" s="240"/>
      <c r="Q177" s="240"/>
      <c r="R177" s="240"/>
      <c r="S177" s="240"/>
      <c r="T177" s="240"/>
      <c r="U177" s="240"/>
      <c r="V177" s="240"/>
      <c r="W177" s="240"/>
      <c r="X177" s="240"/>
      <c r="Y177" s="241"/>
      <c r="Z177" s="242"/>
      <c r="AA177" s="243"/>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8" customHeight="1" x14ac:dyDescent="0.2">
      <c r="A178" s="236"/>
      <c r="B178" s="230"/>
      <c r="C178" s="108"/>
      <c r="D178" s="100"/>
      <c r="E178" s="279"/>
      <c r="F178" s="102"/>
      <c r="G178" s="103"/>
      <c r="I178" s="239"/>
      <c r="J178" s="239"/>
      <c r="K178" s="239"/>
      <c r="L178" s="239"/>
      <c r="M178" s="239"/>
      <c r="N178" s="239"/>
      <c r="O178" s="240"/>
      <c r="P178" s="240"/>
      <c r="Q178" s="240"/>
      <c r="R178" s="240"/>
      <c r="S178" s="240"/>
      <c r="T178" s="240"/>
      <c r="U178" s="240"/>
      <c r="V178" s="240"/>
      <c r="W178" s="240"/>
      <c r="X178" s="240"/>
      <c r="Y178" s="241"/>
      <c r="Z178" s="242"/>
      <c r="AA178" s="243"/>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6"/>
      <c r="B179" s="253"/>
      <c r="C179" s="228"/>
      <c r="D179" s="252"/>
      <c r="E179" s="279"/>
      <c r="F179" s="253"/>
      <c r="G179" s="103"/>
      <c r="I179" s="239"/>
      <c r="J179" s="239"/>
      <c r="K179" s="239"/>
      <c r="L179" s="239"/>
      <c r="M179" s="239"/>
      <c r="N179" s="239"/>
      <c r="O179" s="240"/>
      <c r="P179" s="240"/>
      <c r="Q179" s="240"/>
      <c r="R179" s="240"/>
      <c r="S179" s="240"/>
      <c r="T179" s="240"/>
      <c r="U179" s="240"/>
      <c r="V179" s="240"/>
      <c r="W179" s="240"/>
      <c r="X179" s="240"/>
      <c r="Y179" s="241"/>
      <c r="Z179" s="242"/>
      <c r="AA179" s="243"/>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B180" s="230"/>
      <c r="C180" s="108"/>
      <c r="D180" s="100"/>
      <c r="E180" s="279"/>
      <c r="F180" s="102"/>
      <c r="G180" s="103"/>
      <c r="I180" s="51"/>
      <c r="J180" s="51"/>
      <c r="K180" s="51"/>
      <c r="L180" s="51"/>
      <c r="M180" s="51"/>
      <c r="N180" s="51"/>
      <c r="O180" s="173"/>
      <c r="P180" s="173"/>
      <c r="Q180" s="173"/>
      <c r="R180" s="173"/>
      <c r="S180" s="173"/>
      <c r="T180" s="173"/>
      <c r="U180" s="173"/>
      <c r="V180" s="173"/>
      <c r="W180" s="173"/>
      <c r="X180" s="173"/>
      <c r="Y180" s="174"/>
      <c r="Z180" s="175"/>
      <c r="AA180" s="176"/>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A181" s="229"/>
      <c r="B181" s="192"/>
      <c r="C181" s="108"/>
      <c r="D181" s="100"/>
      <c r="E181" s="279"/>
      <c r="F181" s="102"/>
      <c r="G181" s="103"/>
      <c r="I181" s="51"/>
      <c r="J181" s="51"/>
      <c r="K181" s="51"/>
      <c r="L181" s="51"/>
      <c r="M181" s="51"/>
      <c r="N181" s="51"/>
      <c r="O181" s="173"/>
      <c r="P181" s="173"/>
      <c r="Q181" s="173"/>
      <c r="R181" s="173"/>
      <c r="S181" s="173"/>
      <c r="T181" s="173"/>
      <c r="U181" s="173"/>
      <c r="V181" s="173"/>
      <c r="W181" s="173"/>
      <c r="X181" s="173"/>
      <c r="Y181" s="174"/>
      <c r="Z181" s="175"/>
      <c r="AA181" s="176"/>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5.75" customHeight="1" x14ac:dyDescent="0.25">
      <c r="A182" s="229"/>
      <c r="B182" s="192"/>
      <c r="C182" s="339" t="s">
        <v>273</v>
      </c>
      <c r="D182" s="339"/>
      <c r="E182" s="339"/>
      <c r="F182" s="339"/>
      <c r="G182" s="211"/>
      <c r="H182" s="211"/>
      <c r="I182" s="51"/>
      <c r="J182" s="51"/>
      <c r="K182" s="51"/>
      <c r="L182" s="51"/>
      <c r="M182" s="51"/>
      <c r="N182" s="51"/>
      <c r="O182" s="173"/>
      <c r="P182" s="173"/>
      <c r="Q182" s="173"/>
      <c r="R182" s="173"/>
      <c r="S182" s="173"/>
      <c r="T182" s="173"/>
      <c r="U182" s="173"/>
      <c r="V182" s="173"/>
      <c r="W182" s="173"/>
      <c r="X182" s="173"/>
      <c r="Y182" s="174"/>
      <c r="Z182" s="175"/>
      <c r="AA182" s="176"/>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64"/>
      <c r="B183" s="264"/>
      <c r="C183" s="269"/>
      <c r="D183" s="335" t="s">
        <v>434</v>
      </c>
      <c r="E183" s="301"/>
      <c r="F183" s="269"/>
      <c r="G183" s="268"/>
      <c r="H183" s="268"/>
      <c r="I183" s="51"/>
      <c r="J183" s="51"/>
      <c r="K183" s="51"/>
      <c r="L183" s="51"/>
      <c r="M183" s="51"/>
      <c r="N183" s="51"/>
      <c r="O183" s="173"/>
      <c r="P183" s="173"/>
      <c r="Q183" s="173"/>
      <c r="R183" s="173"/>
      <c r="S183" s="173"/>
      <c r="T183" s="173"/>
      <c r="U183" s="173"/>
      <c r="V183" s="173"/>
      <c r="W183" s="173"/>
      <c r="X183" s="173"/>
      <c r="Y183" s="174"/>
      <c r="Z183" s="175"/>
      <c r="AA183" s="176"/>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
      <c r="H184" s="104"/>
      <c r="I184" s="170"/>
      <c r="J184" s="170"/>
      <c r="K184" s="104"/>
      <c r="L184" s="104"/>
      <c r="M184" s="104"/>
      <c r="N184" s="104"/>
      <c r="O184" s="229"/>
      <c r="P184" s="229"/>
      <c r="Q184" s="229"/>
      <c r="R184" s="229"/>
      <c r="S184" s="229"/>
      <c r="T184" s="229"/>
      <c r="U184" s="229"/>
      <c r="V184" s="229"/>
      <c r="W184" s="229"/>
      <c r="X184" s="229"/>
      <c r="Y184" s="229"/>
      <c r="AA184" s="229"/>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0"/>
      <c r="J185" s="170"/>
      <c r="K185" s="104"/>
      <c r="L185" s="104"/>
      <c r="M185" s="104"/>
      <c r="N185" s="104"/>
      <c r="O185" s="229"/>
      <c r="P185" s="229"/>
      <c r="Q185" s="229"/>
      <c r="R185" s="229"/>
      <c r="S185" s="229"/>
      <c r="T185" s="229"/>
      <c r="U185" s="229"/>
      <c r="V185" s="229"/>
      <c r="W185" s="229"/>
      <c r="X185" s="229"/>
      <c r="Y185" s="229"/>
      <c r="AA185" s="229"/>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0"/>
      <c r="J186" s="170"/>
      <c r="K186" s="104"/>
      <c r="L186" s="104"/>
      <c r="M186" s="104"/>
      <c r="N186" s="104"/>
      <c r="O186" s="229"/>
      <c r="P186" s="229"/>
      <c r="Q186" s="229"/>
      <c r="R186" s="229"/>
      <c r="S186" s="229"/>
      <c r="T186" s="229"/>
      <c r="U186" s="229"/>
      <c r="V186" s="229"/>
      <c r="W186" s="229"/>
      <c r="X186" s="229"/>
      <c r="Y186" s="229"/>
      <c r="AA186" s="229"/>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0"/>
      <c r="J187" s="170"/>
      <c r="K187" s="104"/>
      <c r="L187" s="104"/>
      <c r="M187" s="104"/>
      <c r="N187" s="104"/>
      <c r="O187" s="229"/>
      <c r="P187" s="229"/>
      <c r="Q187" s="229"/>
      <c r="R187" s="229"/>
      <c r="S187" s="229"/>
      <c r="T187" s="229"/>
      <c r="U187" s="229"/>
      <c r="V187" s="229"/>
      <c r="W187" s="229"/>
      <c r="X187" s="229"/>
      <c r="Y187" s="229"/>
      <c r="AA187" s="229"/>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0"/>
      <c r="J188" s="170"/>
      <c r="K188" s="104"/>
      <c r="L188" s="104"/>
      <c r="M188" s="104"/>
      <c r="N188" s="104"/>
      <c r="O188" s="229"/>
      <c r="P188" s="229"/>
      <c r="Q188" s="229"/>
      <c r="R188" s="229"/>
      <c r="S188" s="229"/>
      <c r="T188" s="229"/>
      <c r="U188" s="229"/>
      <c r="V188" s="229"/>
      <c r="W188" s="229"/>
      <c r="X188" s="229"/>
      <c r="Y188" s="229"/>
      <c r="AA188" s="229"/>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0"/>
      <c r="J189" s="170"/>
      <c r="K189" s="104"/>
      <c r="L189" s="104"/>
      <c r="M189" s="104"/>
      <c r="N189" s="104"/>
      <c r="O189" s="229"/>
      <c r="P189" s="229"/>
      <c r="Q189" s="229"/>
      <c r="R189" s="229"/>
      <c r="S189" s="229"/>
      <c r="T189" s="229"/>
      <c r="U189" s="229"/>
      <c r="V189" s="229"/>
      <c r="W189" s="229"/>
      <c r="X189" s="229"/>
      <c r="Y189" s="229"/>
      <c r="AA189" s="22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0"/>
      <c r="J190" s="170"/>
      <c r="K190" s="104"/>
      <c r="L190" s="104"/>
      <c r="M190" s="104"/>
      <c r="N190" s="104"/>
      <c r="O190" s="229"/>
      <c r="P190" s="229"/>
      <c r="Q190" s="229"/>
      <c r="R190" s="229"/>
      <c r="S190" s="229"/>
      <c r="T190" s="229"/>
      <c r="U190" s="229"/>
      <c r="V190" s="229"/>
      <c r="W190" s="229"/>
      <c r="X190" s="229"/>
      <c r="Y190" s="229"/>
      <c r="AA190" s="229"/>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7.25" customHeight="1" x14ac:dyDescent="0.25">
      <c r="P191" s="178"/>
      <c r="Q191" s="178"/>
      <c r="R191" s="178"/>
      <c r="S191" s="178"/>
      <c r="T191" s="178"/>
      <c r="U191" s="178"/>
      <c r="V191" s="178"/>
      <c r="W191" s="178"/>
      <c r="X191" s="178"/>
      <c r="Y191" s="178"/>
      <c r="Z191" s="371"/>
      <c r="AA191" s="371"/>
      <c r="AB191" s="107"/>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sheetData>
  <mergeCells count="48">
    <mergeCell ref="F24:F25"/>
    <mergeCell ref="G24:G25"/>
    <mergeCell ref="H24:H25"/>
    <mergeCell ref="I24:I25"/>
    <mergeCell ref="J24:J25"/>
    <mergeCell ref="W24:W25"/>
    <mergeCell ref="K24:K25"/>
    <mergeCell ref="L24:L25"/>
    <mergeCell ref="V24:V25"/>
    <mergeCell ref="Q24:Q25"/>
    <mergeCell ref="R24:R25"/>
    <mergeCell ref="P24:P25"/>
    <mergeCell ref="M24:M25"/>
    <mergeCell ref="O24:O25"/>
    <mergeCell ref="D22:D23"/>
    <mergeCell ref="E24:E25"/>
    <mergeCell ref="A22:A23"/>
    <mergeCell ref="A52:A53"/>
    <mergeCell ref="A44:A45"/>
    <mergeCell ref="B22:B23"/>
    <mergeCell ref="C22:C23"/>
    <mergeCell ref="A24:A25"/>
    <mergeCell ref="B24:B25"/>
    <mergeCell ref="C24:C25"/>
    <mergeCell ref="D24:D25"/>
    <mergeCell ref="T11:Z11"/>
    <mergeCell ref="E17:R17"/>
    <mergeCell ref="Z21:AA21"/>
    <mergeCell ref="Z22:Z23"/>
    <mergeCell ref="AA22:AA23"/>
    <mergeCell ref="E22:E23"/>
    <mergeCell ref="Y22:Y23"/>
    <mergeCell ref="Z135:AA135"/>
    <mergeCell ref="D2:U6"/>
    <mergeCell ref="B7:P7"/>
    <mergeCell ref="B162:E162"/>
    <mergeCell ref="Z191:AA191"/>
    <mergeCell ref="D161:E161"/>
    <mergeCell ref="C182:F182"/>
    <mergeCell ref="S24:S25"/>
    <mergeCell ref="Z24:Z25"/>
    <mergeCell ref="AA24:AA25"/>
    <mergeCell ref="Z29:AA31"/>
    <mergeCell ref="Z39:AA39"/>
    <mergeCell ref="T24:T25"/>
    <mergeCell ref="U24:U25"/>
    <mergeCell ref="Y24:Y25"/>
    <mergeCell ref="X24:X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2025-11-13T06:47:26Z</cp:lastPrinted>
  <dcterms:created xsi:type="dcterms:W3CDTF">2016-08-11T08:26:00Z</dcterms:created>
  <dcterms:modified xsi:type="dcterms:W3CDTF">2025-11-19T13:17:45Z</dcterms:modified>
  <cp:version>1048576</cp:version>
</cp:coreProperties>
</file>