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Sheet2!$A$1:$W$183</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7" i="2" l="1"/>
  <c r="M138" i="2"/>
  <c r="F144" i="2"/>
  <c r="F46" i="1"/>
  <c r="N155" i="2" l="1"/>
  <c r="O155" i="2"/>
  <c r="P155" i="2"/>
  <c r="Q155" i="2"/>
  <c r="R155" i="2"/>
  <c r="S155" i="2"/>
  <c r="M155" i="2"/>
  <c r="N144" i="2" l="1"/>
  <c r="O144" i="2"/>
  <c r="P144" i="2"/>
  <c r="Q144" i="2"/>
  <c r="R144" i="2"/>
  <c r="S144" i="2"/>
  <c r="T143" i="2"/>
  <c r="N143" i="2"/>
  <c r="O143" i="2"/>
  <c r="P143" i="2"/>
  <c r="Q143" i="2"/>
  <c r="R143" i="2"/>
  <c r="S143" i="2"/>
  <c r="M143" i="2"/>
  <c r="I105" i="2" l="1"/>
  <c r="M35" i="1" l="1"/>
  <c r="N35" i="1"/>
  <c r="O35" i="1"/>
  <c r="P35" i="1"/>
  <c r="Q35" i="1"/>
  <c r="L35" i="1"/>
  <c r="N55" i="2" l="1"/>
  <c r="O55" i="2"/>
  <c r="P55" i="2"/>
  <c r="Q55" i="2"/>
  <c r="R55" i="2"/>
  <c r="S55" i="2"/>
  <c r="G90" i="2"/>
  <c r="H90" i="2"/>
  <c r="I90" i="2"/>
  <c r="J90" i="2"/>
  <c r="K90" i="2"/>
  <c r="F90" i="2"/>
  <c r="N86" i="2"/>
  <c r="O86" i="2"/>
  <c r="P86" i="2"/>
  <c r="Q86" i="2"/>
  <c r="R86" i="2"/>
  <c r="S86" i="2"/>
  <c r="N87" i="2"/>
  <c r="O87" i="2"/>
  <c r="P87" i="2"/>
  <c r="Q87" i="2"/>
  <c r="R87" i="2"/>
  <c r="S87" i="2"/>
  <c r="N88" i="2"/>
  <c r="O88" i="2"/>
  <c r="P88" i="2"/>
  <c r="Q88" i="2"/>
  <c r="R88" i="2"/>
  <c r="S88" i="2"/>
  <c r="N89" i="2"/>
  <c r="O89" i="2"/>
  <c r="P89" i="2"/>
  <c r="Q89" i="2"/>
  <c r="R89" i="2"/>
  <c r="S89" i="2"/>
  <c r="M89" i="2"/>
  <c r="M86" i="2"/>
  <c r="M87" i="2"/>
  <c r="M88" i="2"/>
  <c r="T87" i="2" l="1"/>
  <c r="T89" i="2"/>
  <c r="T88" i="2"/>
  <c r="T86" i="2"/>
  <c r="N142" i="2"/>
  <c r="O142" i="2"/>
  <c r="P142" i="2"/>
  <c r="Q142" i="2"/>
  <c r="R142" i="2"/>
  <c r="S142" i="2"/>
  <c r="M142" i="2"/>
  <c r="T142" i="2" l="1"/>
  <c r="F112" i="2"/>
  <c r="N111" i="2"/>
  <c r="N112" i="2" s="1"/>
  <c r="O111" i="2"/>
  <c r="O112" i="2" s="1"/>
  <c r="P111" i="2"/>
  <c r="P112" i="2" s="1"/>
  <c r="Q111" i="2"/>
  <c r="Q112" i="2" s="1"/>
  <c r="R111" i="2"/>
  <c r="R112" i="2" s="1"/>
  <c r="S111" i="2"/>
  <c r="S112" i="2" s="1"/>
  <c r="M111" i="2"/>
  <c r="M112" i="2" s="1"/>
  <c r="T112" i="2" s="1"/>
  <c r="T111" i="2" l="1"/>
  <c r="M130" i="2"/>
  <c r="N130" i="2"/>
  <c r="O130" i="2"/>
  <c r="P130" i="2"/>
  <c r="Q130" i="2"/>
  <c r="R130" i="2"/>
  <c r="S130" i="2"/>
  <c r="M131" i="2"/>
  <c r="N131" i="2"/>
  <c r="O131" i="2"/>
  <c r="P131" i="2"/>
  <c r="Q131" i="2"/>
  <c r="R131" i="2"/>
  <c r="S131" i="2"/>
  <c r="M132" i="2"/>
  <c r="N132" i="2"/>
  <c r="O132" i="2"/>
  <c r="P132" i="2"/>
  <c r="Q132" i="2"/>
  <c r="R132" i="2"/>
  <c r="S132" i="2"/>
  <c r="M133" i="2"/>
  <c r="N133" i="2"/>
  <c r="O133" i="2"/>
  <c r="P133" i="2"/>
  <c r="Q133" i="2"/>
  <c r="R133" i="2"/>
  <c r="S133" i="2"/>
  <c r="N129" i="2"/>
  <c r="O129" i="2"/>
  <c r="P129" i="2"/>
  <c r="Q129" i="2"/>
  <c r="R129" i="2"/>
  <c r="S129" i="2"/>
  <c r="T133" i="2" l="1"/>
  <c r="T131" i="2"/>
  <c r="T132" i="2"/>
  <c r="T130" i="2"/>
  <c r="M39" i="1"/>
  <c r="R38" i="1"/>
  <c r="P38" i="1"/>
  <c r="M38" i="1"/>
  <c r="N38" i="1"/>
  <c r="O38" i="1"/>
  <c r="Q38" i="1"/>
  <c r="L38" i="1"/>
  <c r="M129" i="2"/>
  <c r="T129" i="2" s="1"/>
  <c r="M37" i="1" l="1"/>
  <c r="N37" i="1"/>
  <c r="O37" i="1"/>
  <c r="P37" i="1"/>
  <c r="Q37" i="1"/>
  <c r="M36" i="1"/>
  <c r="N36" i="1"/>
  <c r="L37" i="1"/>
  <c r="N39" i="1" l="1"/>
  <c r="R37" i="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6" i="2"/>
  <c r="N157" i="2" s="1"/>
  <c r="O156" i="2"/>
  <c r="O157" i="2" s="1"/>
  <c r="P156" i="2"/>
  <c r="P157" i="2" s="1"/>
  <c r="Q156" i="2"/>
  <c r="Q157" i="2" s="1"/>
  <c r="R156" i="2"/>
  <c r="R157" i="2" s="1"/>
  <c r="S156" i="2"/>
  <c r="S157" i="2" s="1"/>
  <c r="M156" i="2"/>
  <c r="N154" i="2"/>
  <c r="O154" i="2"/>
  <c r="P154" i="2"/>
  <c r="Q154" i="2"/>
  <c r="R154" i="2"/>
  <c r="S154" i="2"/>
  <c r="N153" i="2"/>
  <c r="O153" i="2"/>
  <c r="P153" i="2"/>
  <c r="Q153" i="2"/>
  <c r="R153" i="2"/>
  <c r="S153" i="2"/>
  <c r="H95" i="2"/>
  <c r="F110" i="2"/>
  <c r="H110" i="2"/>
  <c r="N121" i="2"/>
  <c r="O121" i="2"/>
  <c r="P121" i="2"/>
  <c r="Q121" i="2"/>
  <c r="R121" i="2"/>
  <c r="S121" i="2"/>
  <c r="M121" i="2"/>
  <c r="F161" i="2"/>
  <c r="F157" i="2"/>
  <c r="F155" i="2"/>
  <c r="M154" i="2"/>
  <c r="M153" i="2"/>
  <c r="F107" i="2"/>
  <c r="G107" i="2"/>
  <c r="H107" i="2"/>
  <c r="I107" i="2"/>
  <c r="J107" i="2"/>
  <c r="K107" i="2"/>
  <c r="H105" i="2"/>
  <c r="F103" i="2"/>
  <c r="G103" i="2"/>
  <c r="H103" i="2"/>
  <c r="M78" i="2"/>
  <c r="M55" i="2"/>
  <c r="T55" i="2" s="1"/>
  <c r="F41" i="2"/>
  <c r="G41" i="2"/>
  <c r="H41" i="2"/>
  <c r="I41" i="2"/>
  <c r="J41" i="2"/>
  <c r="K41" i="2"/>
  <c r="F37" i="2"/>
  <c r="F33" i="2"/>
  <c r="G33" i="2"/>
  <c r="H33" i="2"/>
  <c r="I33" i="2"/>
  <c r="J33" i="2"/>
  <c r="K33" i="2"/>
  <c r="F30" i="2"/>
  <c r="G30" i="2"/>
  <c r="H30" i="2"/>
  <c r="I30" i="2"/>
  <c r="J30" i="2"/>
  <c r="K30" i="2"/>
  <c r="T78" i="2" l="1"/>
  <c r="T79" i="2"/>
  <c r="T81" i="2"/>
  <c r="T84" i="2"/>
  <c r="T83" i="2"/>
  <c r="T82" i="2"/>
  <c r="T80" i="2"/>
  <c r="T153" i="2"/>
  <c r="T154" i="2"/>
  <c r="T156" i="2"/>
  <c r="M157" i="2"/>
  <c r="T157" i="2" s="1"/>
  <c r="T121" i="2"/>
  <c r="L95" i="2"/>
  <c r="L101" i="2"/>
  <c r="N123" i="2" l="1"/>
  <c r="O123" i="2"/>
  <c r="P123" i="2"/>
  <c r="Q123" i="2"/>
  <c r="R123" i="2"/>
  <c r="S123" i="2"/>
  <c r="M123" i="2"/>
  <c r="N127" i="2"/>
  <c r="O127" i="2"/>
  <c r="P127" i="2"/>
  <c r="Q127" i="2"/>
  <c r="R127" i="2"/>
  <c r="S127" i="2"/>
  <c r="M127" i="2"/>
  <c r="F101" i="2"/>
  <c r="G101" i="2"/>
  <c r="H101" i="2"/>
  <c r="I101" i="2"/>
  <c r="J101" i="2"/>
  <c r="K101" i="2"/>
  <c r="F99" i="2"/>
  <c r="G99" i="2"/>
  <c r="H99" i="2"/>
  <c r="I99" i="2"/>
  <c r="J99" i="2"/>
  <c r="K99" i="2"/>
  <c r="F52" i="2"/>
  <c r="G52" i="2"/>
  <c r="H52" i="2"/>
  <c r="I52" i="2"/>
  <c r="J52" i="2"/>
  <c r="K52" i="2"/>
  <c r="F46" i="2"/>
  <c r="G46" i="2"/>
  <c r="H46" i="2"/>
  <c r="I46" i="2"/>
  <c r="J46" i="2"/>
  <c r="K46" i="2"/>
  <c r="F28" i="2"/>
  <c r="G28" i="2"/>
  <c r="H28" i="2"/>
  <c r="I28" i="2"/>
  <c r="J28" i="2"/>
  <c r="K28" i="2"/>
  <c r="F26" i="2"/>
  <c r="G26" i="2"/>
  <c r="H26" i="2"/>
  <c r="I26" i="2"/>
  <c r="J26" i="2"/>
  <c r="K26" i="2"/>
  <c r="T127" i="2" l="1"/>
  <c r="T123"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O39" i="1" s="1"/>
  <c r="P36" i="1"/>
  <c r="Q36" i="1"/>
  <c r="Q39" i="1" s="1"/>
  <c r="L36" i="1"/>
  <c r="M33" i="1"/>
  <c r="N33" i="1"/>
  <c r="O33" i="1"/>
  <c r="P33" i="1"/>
  <c r="Q33" i="1"/>
  <c r="L33" i="1"/>
  <c r="N31" i="1"/>
  <c r="O31" i="1"/>
  <c r="P31" i="1"/>
  <c r="Q31" i="1"/>
  <c r="M31" i="1"/>
  <c r="N160" i="2"/>
  <c r="O160" i="2"/>
  <c r="P160" i="2"/>
  <c r="Q160" i="2"/>
  <c r="R160" i="2"/>
  <c r="S160" i="2"/>
  <c r="N159" i="2"/>
  <c r="O159" i="2"/>
  <c r="P159" i="2"/>
  <c r="Q159" i="2"/>
  <c r="R159" i="2"/>
  <c r="S159" i="2"/>
  <c r="M160" i="2"/>
  <c r="M159" i="2"/>
  <c r="N152" i="2"/>
  <c r="O152" i="2"/>
  <c r="P152" i="2"/>
  <c r="Q152" i="2"/>
  <c r="R152" i="2"/>
  <c r="S152" i="2"/>
  <c r="M152" i="2"/>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M147" i="2"/>
  <c r="N146" i="2"/>
  <c r="O146" i="2"/>
  <c r="P146" i="2"/>
  <c r="Q146" i="2"/>
  <c r="R146" i="2"/>
  <c r="S146" i="2"/>
  <c r="M146" i="2"/>
  <c r="N145" i="2"/>
  <c r="O145" i="2"/>
  <c r="P145" i="2"/>
  <c r="Q145" i="2"/>
  <c r="R145" i="2"/>
  <c r="S145" i="2"/>
  <c r="M145" i="2"/>
  <c r="N141" i="2"/>
  <c r="O141" i="2"/>
  <c r="P141" i="2"/>
  <c r="Q141" i="2"/>
  <c r="R141" i="2"/>
  <c r="S141" i="2"/>
  <c r="M141" i="2"/>
  <c r="N140" i="2"/>
  <c r="O140" i="2"/>
  <c r="P140" i="2"/>
  <c r="Q140" i="2"/>
  <c r="R140" i="2"/>
  <c r="S140" i="2"/>
  <c r="M140" i="2"/>
  <c r="N128" i="2"/>
  <c r="O128" i="2"/>
  <c r="P128" i="2"/>
  <c r="Q128" i="2"/>
  <c r="R128" i="2"/>
  <c r="S128" i="2"/>
  <c r="M128" i="2"/>
  <c r="N126" i="2"/>
  <c r="O126" i="2"/>
  <c r="P126" i="2"/>
  <c r="Q126" i="2"/>
  <c r="R126" i="2"/>
  <c r="S126" i="2"/>
  <c r="M126" i="2"/>
  <c r="N125" i="2"/>
  <c r="O125" i="2"/>
  <c r="P125" i="2"/>
  <c r="Q125" i="2"/>
  <c r="R125" i="2"/>
  <c r="S125" i="2"/>
  <c r="M125" i="2"/>
  <c r="N124" i="2"/>
  <c r="O124" i="2"/>
  <c r="P124" i="2"/>
  <c r="Q124" i="2"/>
  <c r="R124" i="2"/>
  <c r="S124" i="2"/>
  <c r="M124"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7" i="2"/>
  <c r="O117" i="2"/>
  <c r="P117" i="2"/>
  <c r="Q117" i="2"/>
  <c r="R117" i="2"/>
  <c r="S117" i="2"/>
  <c r="M117" i="2"/>
  <c r="N115" i="2"/>
  <c r="O115" i="2"/>
  <c r="P115" i="2"/>
  <c r="Q115" i="2"/>
  <c r="R115" i="2"/>
  <c r="S115" i="2"/>
  <c r="M115" i="2"/>
  <c r="N114" i="2"/>
  <c r="O114" i="2"/>
  <c r="P114" i="2"/>
  <c r="Q114" i="2"/>
  <c r="R114" i="2"/>
  <c r="S114" i="2"/>
  <c r="M114" i="2"/>
  <c r="N113" i="2"/>
  <c r="O113" i="2"/>
  <c r="P113" i="2"/>
  <c r="Q113" i="2"/>
  <c r="R113" i="2"/>
  <c r="S113" i="2"/>
  <c r="M113" i="2"/>
  <c r="N109" i="2"/>
  <c r="O109" i="2"/>
  <c r="P109" i="2"/>
  <c r="Q109" i="2"/>
  <c r="R109" i="2"/>
  <c r="S109" i="2"/>
  <c r="M109" i="2"/>
  <c r="N106" i="2"/>
  <c r="O106" i="2"/>
  <c r="P106" i="2"/>
  <c r="Q106" i="2"/>
  <c r="R106" i="2"/>
  <c r="S106" i="2"/>
  <c r="M106" i="2"/>
  <c r="N104" i="2"/>
  <c r="O104" i="2"/>
  <c r="P104" i="2"/>
  <c r="Q104" i="2"/>
  <c r="R104" i="2"/>
  <c r="S104" i="2"/>
  <c r="M104" i="2"/>
  <c r="M102" i="2"/>
  <c r="N100" i="2"/>
  <c r="O100" i="2"/>
  <c r="P100" i="2"/>
  <c r="Q100" i="2"/>
  <c r="R100" i="2"/>
  <c r="S100" i="2"/>
  <c r="M100" i="2"/>
  <c r="N99" i="2"/>
  <c r="O99" i="2"/>
  <c r="P99" i="2"/>
  <c r="Q99" i="2"/>
  <c r="R99" i="2"/>
  <c r="M99" i="2"/>
  <c r="N98" i="2"/>
  <c r="O98" i="2"/>
  <c r="P98" i="2"/>
  <c r="Q98" i="2"/>
  <c r="R98" i="2"/>
  <c r="S98" i="2"/>
  <c r="M98" i="2"/>
  <c r="N97" i="2"/>
  <c r="O97" i="2"/>
  <c r="P97" i="2"/>
  <c r="Q97" i="2"/>
  <c r="R97" i="2"/>
  <c r="S97" i="2"/>
  <c r="M97" i="2"/>
  <c r="N96" i="2"/>
  <c r="O96" i="2"/>
  <c r="P96" i="2"/>
  <c r="Q96" i="2"/>
  <c r="R96" i="2"/>
  <c r="S96" i="2"/>
  <c r="M96" i="2"/>
  <c r="S94" i="2"/>
  <c r="N94" i="2"/>
  <c r="O94" i="2"/>
  <c r="P94" i="2"/>
  <c r="Q94" i="2"/>
  <c r="R94" i="2"/>
  <c r="M94" i="2"/>
  <c r="N93" i="2"/>
  <c r="O93" i="2"/>
  <c r="P93" i="2"/>
  <c r="Q93" i="2"/>
  <c r="R93" i="2"/>
  <c r="S93" i="2"/>
  <c r="M93" i="2"/>
  <c r="N92" i="2"/>
  <c r="O92" i="2"/>
  <c r="P92" i="2"/>
  <c r="Q92" i="2"/>
  <c r="R92" i="2"/>
  <c r="S92" i="2"/>
  <c r="M92"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M134" i="2" l="1"/>
  <c r="R134" i="2"/>
  <c r="P134" i="2"/>
  <c r="N134" i="2"/>
  <c r="S134" i="2"/>
  <c r="Q134" i="2"/>
  <c r="O134" i="2"/>
  <c r="R31" i="1"/>
  <c r="T115" i="2"/>
  <c r="T134" i="2" l="1"/>
  <c r="R43" i="1"/>
  <c r="T152" i="2" l="1"/>
  <c r="L39" i="1" l="1"/>
  <c r="L34" i="1" l="1"/>
  <c r="N34" i="1"/>
  <c r="O34" i="1"/>
  <c r="Q34" i="1"/>
  <c r="R33" i="1"/>
  <c r="L41" i="1"/>
  <c r="M41" i="1"/>
  <c r="N41" i="1"/>
  <c r="O41" i="1"/>
  <c r="P41" i="1"/>
  <c r="Q41" i="1"/>
  <c r="P39" i="1"/>
  <c r="P34" i="1"/>
  <c r="M34" i="1"/>
  <c r="N32" i="1"/>
  <c r="O32" i="1"/>
  <c r="P32" i="1"/>
  <c r="Q32" i="1"/>
  <c r="M32" i="1"/>
  <c r="L31" i="1"/>
  <c r="L32" i="1" s="1"/>
  <c r="N95" i="2"/>
  <c r="M95" i="2"/>
  <c r="N39" i="2"/>
  <c r="O39" i="2"/>
  <c r="P39" i="2"/>
  <c r="Q39" i="2"/>
  <c r="R39" i="2"/>
  <c r="S39" i="2"/>
  <c r="M39" i="2"/>
  <c r="N138" i="2"/>
  <c r="O138" i="2"/>
  <c r="P138" i="2"/>
  <c r="Q138" i="2"/>
  <c r="R138" i="2"/>
  <c r="S138" i="2"/>
  <c r="M139" i="2"/>
  <c r="M144" i="2" s="1"/>
  <c r="N139" i="2"/>
  <c r="O139" i="2"/>
  <c r="P139" i="2"/>
  <c r="Q139" i="2"/>
  <c r="R139" i="2"/>
  <c r="S139" i="2"/>
  <c r="N137" i="2"/>
  <c r="O137" i="2"/>
  <c r="P137" i="2"/>
  <c r="Q137" i="2"/>
  <c r="R137" i="2"/>
  <c r="S137" i="2"/>
  <c r="N105" i="2"/>
  <c r="O105" i="2"/>
  <c r="P105" i="2"/>
  <c r="Q105" i="2"/>
  <c r="S105" i="2"/>
  <c r="N102" i="2"/>
  <c r="N103" i="2" s="1"/>
  <c r="O102" i="2"/>
  <c r="O103" i="2" s="1"/>
  <c r="P102" i="2"/>
  <c r="P103" i="2" s="1"/>
  <c r="Q102" i="2"/>
  <c r="Q103" i="2" s="1"/>
  <c r="R102" i="2"/>
  <c r="R103" i="2" s="1"/>
  <c r="S102" i="2"/>
  <c r="S103" i="2" s="1"/>
  <c r="M103" i="2"/>
  <c r="P95" i="2"/>
  <c r="Q95" i="2"/>
  <c r="R95" i="2"/>
  <c r="S95" i="2"/>
  <c r="R105" i="2"/>
  <c r="L99" i="2"/>
  <c r="S99" i="2" s="1"/>
  <c r="N161" i="2"/>
  <c r="O161" i="2"/>
  <c r="P161" i="2"/>
  <c r="Q161" i="2"/>
  <c r="R161" i="2"/>
  <c r="S161" i="2"/>
  <c r="R34" i="1" l="1"/>
  <c r="Q46" i="1"/>
  <c r="O46" i="1"/>
  <c r="N46" i="1"/>
  <c r="P46" i="1"/>
  <c r="M46" i="1"/>
  <c r="L46" i="1"/>
  <c r="L47" i="1" s="1"/>
  <c r="R35" i="1"/>
  <c r="T96" i="2"/>
  <c r="T141" i="2"/>
  <c r="T94" i="2"/>
  <c r="T117" i="2"/>
  <c r="T137" i="2"/>
  <c r="T39" i="2"/>
  <c r="T99" i="2"/>
  <c r="R44" i="1"/>
  <c r="R45" i="1"/>
  <c r="R41" i="1"/>
  <c r="R42" i="1"/>
  <c r="R40" i="1"/>
  <c r="T119" i="2"/>
  <c r="T120" i="2"/>
  <c r="T128" i="2"/>
  <c r="T126" i="2"/>
  <c r="T125" i="2"/>
  <c r="T124" i="2"/>
  <c r="T122" i="2"/>
  <c r="T118" i="2"/>
  <c r="T139" i="2"/>
  <c r="T138" i="2"/>
  <c r="T140" i="2"/>
  <c r="R32" i="1"/>
  <c r="O95" i="2"/>
  <c r="T102" i="2"/>
  <c r="T103" i="2"/>
  <c r="T104" i="2"/>
  <c r="T105" i="2" s="1"/>
  <c r="M105" i="2"/>
  <c r="T159" i="2"/>
  <c r="T114" i="2"/>
  <c r="T151" i="2"/>
  <c r="T149" i="2"/>
  <c r="T147" i="2"/>
  <c r="T150" i="2"/>
  <c r="T148" i="2"/>
  <c r="T146" i="2"/>
  <c r="T145" i="2"/>
  <c r="T160" i="2"/>
  <c r="M161" i="2"/>
  <c r="T161" i="2" s="1"/>
  <c r="M110" i="2"/>
  <c r="T113" i="2"/>
  <c r="S110" i="2"/>
  <c r="R110" i="2"/>
  <c r="P110" i="2"/>
  <c r="O110" i="2"/>
  <c r="Q110" i="2"/>
  <c r="N110" i="2"/>
  <c r="T109" i="2"/>
  <c r="N107" i="2"/>
  <c r="O107" i="2"/>
  <c r="P107" i="2"/>
  <c r="Q107" i="2"/>
  <c r="R107" i="2"/>
  <c r="S107" i="2"/>
  <c r="M107" i="2"/>
  <c r="T95" i="2" l="1"/>
  <c r="T144" i="2"/>
  <c r="Q47" i="1"/>
  <c r="N47" i="1"/>
  <c r="M47" i="1"/>
  <c r="P47" i="1"/>
  <c r="R46" i="1"/>
  <c r="O47" i="1"/>
  <c r="T93" i="2"/>
  <c r="R36" i="1"/>
  <c r="T110" i="2"/>
  <c r="T155" i="2"/>
  <c r="T92" i="2"/>
  <c r="T85" i="2"/>
  <c r="T107" i="2"/>
  <c r="T106" i="2"/>
  <c r="M67" i="2"/>
  <c r="M64" i="2"/>
  <c r="N64" i="2"/>
  <c r="P64" i="2"/>
  <c r="Q64" i="2"/>
  <c r="R64" i="2"/>
  <c r="S64" i="2"/>
  <c r="N65" i="2"/>
  <c r="O65" i="2"/>
  <c r="P65" i="2"/>
  <c r="Q65" i="2"/>
  <c r="R65" i="2"/>
  <c r="S65" i="2"/>
  <c r="M66" i="2"/>
  <c r="N66" i="2"/>
  <c r="O66" i="2"/>
  <c r="P66" i="2"/>
  <c r="Q66" i="2"/>
  <c r="R66" i="2"/>
  <c r="S66" i="2"/>
  <c r="N67" i="2"/>
  <c r="O67" i="2"/>
  <c r="P67" i="2"/>
  <c r="Q67" i="2"/>
  <c r="R67" i="2"/>
  <c r="S67" i="2"/>
  <c r="N53" i="2"/>
  <c r="N90" i="2" s="1"/>
  <c r="O53" i="2"/>
  <c r="P53" i="2"/>
  <c r="P90" i="2" s="1"/>
  <c r="Q53" i="2"/>
  <c r="R53" i="2"/>
  <c r="R90" i="2" s="1"/>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101" i="2"/>
  <c r="O101" i="2"/>
  <c r="P101" i="2"/>
  <c r="Q101" i="2"/>
  <c r="R101" i="2"/>
  <c r="S101" i="2"/>
  <c r="M43" i="2"/>
  <c r="M52" i="2"/>
  <c r="N52" i="2"/>
  <c r="O52" i="2"/>
  <c r="S90" i="2" l="1"/>
  <c r="Q90" i="2"/>
  <c r="O90" i="2"/>
  <c r="M90" i="2"/>
  <c r="R47" i="1"/>
  <c r="R39" i="1"/>
  <c r="S33" i="2"/>
  <c r="R33" i="2"/>
  <c r="P33" i="2"/>
  <c r="O33" i="2"/>
  <c r="T34" i="2"/>
  <c r="T36" i="2"/>
  <c r="M41" i="2"/>
  <c r="Q41" i="2"/>
  <c r="N41" i="2"/>
  <c r="T51" i="2"/>
  <c r="N46" i="2"/>
  <c r="T50" i="2"/>
  <c r="S37" i="2"/>
  <c r="S135" i="2" s="1"/>
  <c r="R37" i="2"/>
  <c r="P37" i="2"/>
  <c r="O37" i="2"/>
  <c r="T43" i="2"/>
  <c r="T44" i="2"/>
  <c r="Q46" i="2"/>
  <c r="T49" i="2"/>
  <c r="T24" i="2"/>
  <c r="T26" i="2" s="1"/>
  <c r="T57" i="2"/>
  <c r="T60" i="2"/>
  <c r="T62" i="2"/>
  <c r="T67" i="2"/>
  <c r="T48" i="2"/>
  <c r="T40" i="2"/>
  <c r="T53" i="2"/>
  <c r="T56" i="2"/>
  <c r="M26" i="2"/>
  <c r="T29" i="2"/>
  <c r="T30" i="2" s="1"/>
  <c r="M33" i="2"/>
  <c r="Q33" i="2"/>
  <c r="N33" i="2"/>
  <c r="T32" i="2"/>
  <c r="T35" i="2"/>
  <c r="Q37" i="2"/>
  <c r="Q135" i="2" s="1"/>
  <c r="N37" i="2"/>
  <c r="S41" i="2"/>
  <c r="R41" i="2"/>
  <c r="P41" i="2"/>
  <c r="O41" i="2"/>
  <c r="T54" i="2"/>
  <c r="T58" i="2"/>
  <c r="T59" i="2"/>
  <c r="T61" i="2"/>
  <c r="T76" i="2"/>
  <c r="T72" i="2"/>
  <c r="T68" i="2"/>
  <c r="T65" i="2"/>
  <c r="T63" i="2"/>
  <c r="T74" i="2"/>
  <c r="T70" i="2"/>
  <c r="T77" i="2"/>
  <c r="T75" i="2"/>
  <c r="T73" i="2"/>
  <c r="T71" i="2"/>
  <c r="T69" i="2"/>
  <c r="T66" i="2"/>
  <c r="T64" i="2"/>
  <c r="M46" i="2"/>
  <c r="R46" i="2"/>
  <c r="P46" i="2"/>
  <c r="O46" i="2"/>
  <c r="T98" i="2"/>
  <c r="T97" i="2"/>
  <c r="M101" i="2"/>
  <c r="T101" i="2" s="1"/>
  <c r="T100" i="2"/>
  <c r="T27" i="2"/>
  <c r="T28" i="2" s="1"/>
  <c r="T31" i="2"/>
  <c r="M37" i="2"/>
  <c r="M135" i="2" s="1"/>
  <c r="T38" i="2"/>
  <c r="T45" i="2"/>
  <c r="S46" i="2"/>
  <c r="T42" i="2"/>
  <c r="P135" i="2" l="1"/>
  <c r="N135" i="2"/>
  <c r="O135" i="2"/>
  <c r="R135" i="2"/>
  <c r="S162" i="2"/>
  <c r="Q162" i="2"/>
  <c r="M162" i="2"/>
  <c r="P162" i="2"/>
  <c r="N162" i="2"/>
  <c r="O162" i="2"/>
  <c r="R162" i="2"/>
  <c r="T52" i="2"/>
  <c r="T90" i="2"/>
  <c r="T41" i="2"/>
  <c r="T46" i="2"/>
  <c r="T33" i="2"/>
  <c r="T135" i="2" s="1"/>
  <c r="T37" i="2"/>
  <c r="T162" i="2" l="1"/>
</calcChain>
</file>

<file path=xl/comments1.xml><?xml version="1.0" encoding="utf-8"?>
<comments xmlns="http://schemas.openxmlformats.org/spreadsheetml/2006/main">
  <authors>
    <author>tc={001D0020-008B-4AD4-8030-004F000E00C6}</author>
  </authors>
  <commentList>
    <comment ref="F162"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<sst xmlns="http://schemas.openxmlformats.org/spreadsheetml/2006/main" count="894" uniqueCount="437">
  <si>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</si>
  <si>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</si>
  <si>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</si>
  <si>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</si>
  <si>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</si>
  <si>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</si>
  <si>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</si>
  <si>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</si>
  <si>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</si>
  <si>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</si>
  <si>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</si>
  <si>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</si>
  <si>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</si>
  <si>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</si>
  <si>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</si>
  <si>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</si>
  <si>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</si>
  <si>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</si>
  <si>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</si>
  <si>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</si>
  <si>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</si>
  <si>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</si>
  <si>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</si>
  <si>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</si>
  <si>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</si>
  <si>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</si>
  <si>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</si>
  <si>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</si>
  <si>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</si>
  <si>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</si>
  <si>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</si>
  <si>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</si>
  <si>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</si>
  <si>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</si>
  <si>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</si>
  <si>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</si>
  <si>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</si>
  <si>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</si>
  <si>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</si>
  <si>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</si>
  <si>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</si>
  <si>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</si>
  <si>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</si>
  <si>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</si>
  <si>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</si>
  <si>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</si>
  <si>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</si>
  <si>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</si>
  <si>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</si>
  <si>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</si>
  <si>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</si>
  <si>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</si>
  <si>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</si>
  <si>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</si>
  <si>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</si>
  <si>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</si>
  <si>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</si>
  <si>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</si>
  <si>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</si>
  <si>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</si>
  <si>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</si>
  <si>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</si>
  <si>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</si>
  <si>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</si>
  <si>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</si>
  <si>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</si>
  <si>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</si>
  <si>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</si>
  <si>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</si>
  <si>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</si>
  <si>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</si>
  <si>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</si>
  <si>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</si>
  <si>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</si>
  <si>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</si>
  <si>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</si>
  <si>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</si>
  <si>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</si>
  <si>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</si>
  <si>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</si>
  <si>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</si>
  <si>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</si>
  <si>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</si>
  <si>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</si>
  <si>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</si>
  <si>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</si>
  <si>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</si>
  <si>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</si>
  <si>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</si>
  <si>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</si>
  <si>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</si>
  <si>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</si>
  <si>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</si>
  <si>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</si>
  <si>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</si>
  <si>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</si>
  <si>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</si>
  <si>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</si>
  <si>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</si>
  <si>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</si>
  <si>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</si>
  <si>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</si>
  <si>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</si>
  <si>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</si>
  <si>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</si>
  <si>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</si>
  <si>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</si>
  <si>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</si>
  <si>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</si>
  <si>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</si>
  <si>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</si>
  <si>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</si>
  <si>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</si>
  <si>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</si>
  <si>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</si>
  <si>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</si>
  <si>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</si>
  <si>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</si>
  <si>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</si>
  <si>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</si>
  <si>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</si>
  <si>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</si>
  <si>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</si>
  <si>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</si>
  <si>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</si>
  <si>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</si>
  <si>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</si>
  <si>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</si>
  <si>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</si>
  <si>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</si>
  <si>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</si>
  <si>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</si>
  <si>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</si>
  <si>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</si>
  <si>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</si>
  <si>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</si>
  <si>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</si>
  <si>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</si>
  <si>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</si>
  <si>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</si>
  <si>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</si>
  <si>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</si>
  <si>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</si>
  <si>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</si>
  <si>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</si>
  <si>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</si>
  <si>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</si>
  <si>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</si>
  <si>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</si>
  <si>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</si>
  <si>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</si>
  <si>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</si>
  <si>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</si>
  <si>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</si>
  <si>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</si>
  <si>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</si>
  <si>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</si>
  <si>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</si>
  <si>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</si>
  <si>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</si>
  <si>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</si>
  <si>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</si>
  <si>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</si>
  <si>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</si>
  <si>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</si>
  <si>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</si>
  <si>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</si>
  <si>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</si>
  <si>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</si>
  <si>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</si>
  <si>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</si>
  <si>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</si>
  <si>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</si>
  <si>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</si>
  <si>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</si>
  <si>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</si>
  <si>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</si>
  <si>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</si>
  <si>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</si>
  <si>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</si>
  <si>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</si>
  <si>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</si>
  <si>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</si>
  <si>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</si>
  <si>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</si>
  <si>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</si>
  <si>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</si>
  <si>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</si>
  <si>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</si>
  <si>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</si>
  <si>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</si>
  <si>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</si>
  <si>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</si>
  <si>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</si>
  <si>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</si>
  <si>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</si>
  <si>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</si>
  <si>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</si>
  <si>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</si>
  <si>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</si>
  <si>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</si>
  <si>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</si>
  <si>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</si>
  <si>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</si>
  <si>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</si>
  <si>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</si>
  <si>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</si>
  <si>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</si>
  <si>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</si>
  <si>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</si>
  <si>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</si>
  <si>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</si>
  <si>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</si>
  <si>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</si>
  <si>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</si>
  <si>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</si>
  <si>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</si>
  <si>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</si>
  <si>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</si>
  <si>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</si>
  <si>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</si>
  <si>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</si>
  <si>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</si>
  <si>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</si>
  <si>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</si>
  <si>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</si>
  <si>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</si>
  <si>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</si>
  <si>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</si>
  <si>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</si>
  <si>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</si>
  <si>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</si>
  <si>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</si>
  <si>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</si>
  <si>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</si>
  <si>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</si>
  <si>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</si>
  <si>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</si>
  <si>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</si>
  <si>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</si>
  <si>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</si>
  <si>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</si>
  <si>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</si>
  <si>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</si>
  <si>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</si>
  <si>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</si>
  <si>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</si>
  <si>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</si>
  <si>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</si>
  <si>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</si>
  <si>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</si>
  <si>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</si>
  <si>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</si>
  <si>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</si>
  <si>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</si>
  <si>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</si>
  <si>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</si>
  <si>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</si>
  <si>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</si>
  <si>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</si>
  <si>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</si>
  <si>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</si>
  <si>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</si>
  <si>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</si>
  <si>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</si>
  <si>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</si>
  <si>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</si>
  <si>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</si>
  <si>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</si>
  <si>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</si>
  <si>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</si>
  <si>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</si>
  <si>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</si>
  <si>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</si>
  <si>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</si>
  <si>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</si>
  <si>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</si>
  <si>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</si>
  <si>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</si>
  <si>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</si>
  <si>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</si>
  <si>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</si>
  <si>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</si>
  <si>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</si>
  <si>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</si>
  <si>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</si>
  <si>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</si>
  <si>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</si>
  <si>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</si>
  <si>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</si>
  <si>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</si>
  <si>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</si>
  <si>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</si>
  <si>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</si>
  <si>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</si>
  <si>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</si>
  <si>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</si>
  <si>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</si>
  <si>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</si>
  <si>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</si>
  <si>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</si>
  <si>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</si>
  <si>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</si>
  <si>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</si>
  <si>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</si>
  <si>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</si>
  <si>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</si>
  <si>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</si>
  <si>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</si>
  <si>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</si>
  <si>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</si>
  <si>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</si>
  <si>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</si>
  <si>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</si>
  <si>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</si>
  <si>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</si>
  <si>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</si>
  <si>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</si>
  <si>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</si>
  <si>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</si>
  <si>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</si>
  <si>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</si>
  <si>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</si>
  <si>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</si>
  <si>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</si>
  <si>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</si>
  <si>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</si>
  <si>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</si>
  <si>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</si>
  <si>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</si>
  <si>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</si>
  <si>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</si>
  <si>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</si>
  <si>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</si>
  <si>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</si>
  <si>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</si>
  <si>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</si>
  <si>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</si>
  <si>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DEC 2026</t>
  </si>
  <si>
    <t>MAI  2026</t>
  </si>
  <si>
    <t>IUNIE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</si>
  <si>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</si>
  <si>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</si>
  <si>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</si>
  <si>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</si>
  <si>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</si>
  <si>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</si>
  <si>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</si>
  <si>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</si>
  <si>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</si>
  <si>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</si>
  <si>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</si>
  <si>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</si>
  <si>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</si>
  <si>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</si>
  <si>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</si>
  <si>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</si>
  <si>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</si>
  <si>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</si>
  <si>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</si>
  <si>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</si>
  <si>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</si>
  <si>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</si>
  <si>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</si>
  <si>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</si>
  <si>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</si>
  <si>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</si>
  <si>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</si>
  <si>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</si>
  <si>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</si>
  <si>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</si>
  <si>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</si>
  <si>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</si>
  <si>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</si>
  <si>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</si>
  <si>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</si>
  <si>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</si>
  <si>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</si>
  <si>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</si>
  <si>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</si>
  <si>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</si>
  <si>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</si>
  <si>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</si>
  <si>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</si>
  <si>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</si>
  <si>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</si>
  <si>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</si>
  <si>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</si>
  <si>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</si>
  <si>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</si>
  <si>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</si>
  <si>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</si>
  <si>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</si>
  <si>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</si>
  <si>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</si>
  <si>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</si>
  <si>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</si>
  <si>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</si>
  <si>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</si>
  <si>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 xml:space="preserve">   DIRECTOR GENERAL</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</si>
  <si>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</si>
  <si>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</si>
  <si>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</si>
  <si>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</si>
  <si>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</si>
  <si>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</si>
  <si>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</si>
  <si>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</si>
  <si>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</si>
  <si>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</si>
  <si>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</si>
  <si>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</si>
  <si>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</si>
  <si>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</si>
  <si>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</si>
  <si>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</si>
  <si>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</si>
  <si>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</si>
  <si>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</si>
  <si>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</si>
  <si>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</si>
  <si>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</si>
  <si>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</si>
  <si>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</si>
  <si>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</si>
  <si>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</si>
  <si>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t>82.1</t>
  </si>
  <si>
    <t>52.1</t>
  </si>
  <si>
    <t>52.2</t>
  </si>
  <si>
    <t>52.3</t>
  </si>
  <si>
    <t xml:space="preserve">  Director General Adjunct</t>
  </si>
  <si>
    <t xml:space="preserve">   Director General Adjunct</t>
  </si>
  <si>
    <t>MAI    2026</t>
  </si>
  <si>
    <t>TAXE POȘTALE AFERENTE MANDATELOR INDEMNIZAȚIILOR PERSOANELOR CU HANDICAP (* pentru AP)</t>
  </si>
  <si>
    <t>PROGRAMUL ANUAL AL ACHIZIŢIILOR PUBLICE  PE ANUL 2026, DEFINITIVAT</t>
  </si>
  <si>
    <t>82.2</t>
  </si>
  <si>
    <t>Documentații de avizare a lucrărilor de investiții sediul Gladiolelor nr.4</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</si>
</sst>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49" fontId="6" fillId="0" borderId="2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27" fillId="0" borderId="0" xfId="0" applyFont="1"/>
    <xf numFmtId="49" fontId="6" fillId="0" borderId="24" xfId="0" applyNumberFormat="1" applyFont="1" applyBorder="1" applyAlignment="1">
      <alignment horizontal="center" vertical="center" wrapText="1"/>
    </xf>
    <xf numFmtId="0" fontId="8"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topLeftCell="A22" zoomScale="84" workbookViewId="0">
      <selection activeCell="F8" sqref="F1:K1048576"/>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9.85546875" style="1" hidden="1" customWidth="1"/>
    <col min="11" max="11" width="13.5703125" style="1" hidden="1" customWidth="1"/>
    <col min="12" max="12" width="19.42578125" style="7" customWidth="1"/>
    <col min="13" max="14" width="19" style="2" customWidth="1"/>
    <col min="15" max="15" width="19.28515625" style="2" customWidth="1"/>
    <col min="16" max="16" width="19.28515625" style="268"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3"/>
      <c r="C2" s="233"/>
      <c r="D2" s="328"/>
      <c r="E2" s="328"/>
      <c r="F2" s="328"/>
      <c r="G2" s="328"/>
      <c r="H2" s="328"/>
      <c r="I2" s="328"/>
      <c r="J2" s="328"/>
      <c r="K2" s="328"/>
      <c r="L2" s="328"/>
      <c r="M2" s="328"/>
      <c r="N2" s="328"/>
      <c r="O2" s="328"/>
      <c r="P2" s="328"/>
      <c r="Q2" s="328"/>
      <c r="R2" s="328"/>
      <c r="S2" s="328"/>
    </row>
    <row r="3" spans="1:26" ht="14.25" customHeight="1" x14ac:dyDescent="0.2">
      <c r="B3" s="233"/>
      <c r="C3" s="233"/>
      <c r="D3" s="328"/>
      <c r="E3" s="328"/>
      <c r="F3" s="328"/>
      <c r="G3" s="328"/>
      <c r="H3" s="328"/>
      <c r="I3" s="328"/>
      <c r="J3" s="328"/>
      <c r="K3" s="328"/>
      <c r="L3" s="328"/>
      <c r="M3" s="328"/>
      <c r="N3" s="328"/>
      <c r="O3" s="328"/>
      <c r="P3" s="328"/>
      <c r="Q3" s="328"/>
      <c r="R3" s="328"/>
      <c r="S3" s="328"/>
    </row>
    <row r="4" spans="1:26" ht="17.25" customHeight="1" x14ac:dyDescent="0.2">
      <c r="A4" s="8"/>
      <c r="B4" s="233"/>
      <c r="C4" s="233"/>
      <c r="D4" s="328"/>
      <c r="E4" s="328"/>
      <c r="F4" s="328"/>
      <c r="G4" s="328"/>
      <c r="H4" s="328"/>
      <c r="I4" s="328"/>
      <c r="J4" s="328"/>
      <c r="K4" s="328"/>
      <c r="L4" s="328"/>
      <c r="M4" s="328"/>
      <c r="N4" s="328"/>
      <c r="O4" s="328"/>
      <c r="P4" s="328"/>
      <c r="Q4" s="328"/>
      <c r="R4" s="328"/>
      <c r="S4" s="328"/>
    </row>
    <row r="5" spans="1:26" ht="17.25" customHeight="1" x14ac:dyDescent="0.2">
      <c r="A5" s="8"/>
      <c r="B5" s="234"/>
      <c r="C5" s="234"/>
      <c r="D5" s="328"/>
      <c r="E5" s="328"/>
      <c r="F5" s="328"/>
      <c r="G5" s="328"/>
      <c r="H5" s="328"/>
      <c r="I5" s="328"/>
      <c r="J5" s="328"/>
      <c r="K5" s="328"/>
      <c r="L5" s="328"/>
      <c r="M5" s="328"/>
      <c r="N5" s="328"/>
      <c r="O5" s="328"/>
      <c r="P5" s="328"/>
      <c r="Q5" s="328"/>
      <c r="R5" s="328"/>
      <c r="S5" s="328"/>
    </row>
    <row r="6" spans="1:26" ht="17.25" customHeight="1" x14ac:dyDescent="0.2">
      <c r="A6" s="8"/>
      <c r="B6" s="230"/>
      <c r="C6" s="230"/>
      <c r="D6" s="328"/>
      <c r="E6" s="328"/>
      <c r="F6" s="328"/>
      <c r="G6" s="328"/>
      <c r="H6" s="328"/>
      <c r="I6" s="328"/>
      <c r="J6" s="328"/>
      <c r="K6" s="328"/>
      <c r="L6" s="328"/>
      <c r="M6" s="328"/>
      <c r="N6" s="328"/>
      <c r="O6" s="328"/>
      <c r="P6" s="328"/>
      <c r="Q6" s="328"/>
      <c r="R6" s="328"/>
      <c r="S6" s="328"/>
    </row>
    <row r="7" spans="1:26" ht="15" customHeight="1" x14ac:dyDescent="0.2">
      <c r="A7" s="9"/>
      <c r="C7" s="231"/>
      <c r="D7" s="328"/>
      <c r="E7" s="328"/>
      <c r="F7" s="328"/>
      <c r="G7" s="328"/>
      <c r="H7" s="328"/>
      <c r="I7" s="328"/>
      <c r="J7" s="328"/>
      <c r="K7" s="328"/>
      <c r="L7" s="328"/>
      <c r="M7" s="328"/>
      <c r="N7" s="328"/>
      <c r="O7" s="328"/>
      <c r="P7" s="328"/>
      <c r="Q7" s="328"/>
      <c r="R7" s="328"/>
      <c r="S7" s="328"/>
      <c r="T7" s="9"/>
      <c r="U7" s="11"/>
      <c r="V7" s="11"/>
      <c r="W7" s="11"/>
      <c r="X7" s="11"/>
      <c r="Y7" s="11"/>
      <c r="Z7" s="11"/>
    </row>
    <row r="8" spans="1:26" ht="15" customHeight="1" x14ac:dyDescent="0.2">
      <c r="A8" s="9"/>
      <c r="F8" s="288"/>
      <c r="R8" s="331"/>
      <c r="S8" s="331"/>
      <c r="T8" s="11"/>
      <c r="U8" s="331" t="s">
        <v>244</v>
      </c>
      <c r="V8" s="331"/>
      <c r="W8" s="331"/>
      <c r="X8" s="11"/>
      <c r="Y8" s="11"/>
      <c r="Z8" s="107"/>
    </row>
    <row r="9" spans="1:26" ht="18" customHeight="1" x14ac:dyDescent="0.2">
      <c r="A9" s="9"/>
      <c r="B9" s="332" t="s">
        <v>257</v>
      </c>
      <c r="C9" s="332"/>
      <c r="D9" s="332"/>
      <c r="E9" s="332"/>
      <c r="F9" s="332"/>
      <c r="G9" s="332"/>
      <c r="H9" s="332"/>
      <c r="I9" s="332"/>
      <c r="J9" s="332"/>
      <c r="K9" s="332"/>
      <c r="L9" s="332"/>
      <c r="R9" s="11"/>
      <c r="S9" s="11"/>
      <c r="T9" s="11" t="s">
        <v>243</v>
      </c>
      <c r="U9" s="331" t="s">
        <v>399</v>
      </c>
      <c r="V9" s="331"/>
      <c r="W9" s="331"/>
      <c r="X9" s="331"/>
      <c r="Y9" s="11"/>
      <c r="Z9" s="107"/>
    </row>
    <row r="10" spans="1:26" ht="18.75" x14ac:dyDescent="0.25">
      <c r="A10" s="9"/>
      <c r="B10" s="320"/>
      <c r="C10" s="295"/>
      <c r="D10" s="295"/>
      <c r="E10" s="284"/>
      <c r="F10" s="4"/>
      <c r="G10" s="13"/>
      <c r="H10" s="13"/>
      <c r="I10" s="2"/>
      <c r="J10" s="268"/>
      <c r="K10" s="2"/>
      <c r="L10" s="13"/>
      <c r="R10" s="11"/>
      <c r="S10" s="11"/>
      <c r="T10" s="331"/>
      <c r="U10" s="331"/>
      <c r="V10" s="331"/>
      <c r="W10" s="331"/>
      <c r="X10" s="331"/>
      <c r="Y10" s="331"/>
      <c r="Z10" s="107"/>
    </row>
    <row r="11" spans="1:26" ht="18.75" x14ac:dyDescent="0.2">
      <c r="A11" s="229"/>
      <c r="B11" s="319"/>
      <c r="C11" s="229"/>
      <c r="D11" s="10"/>
      <c r="E11" s="10"/>
      <c r="F11" s="4"/>
      <c r="G11" s="13"/>
      <c r="H11" s="13"/>
      <c r="I11" s="231"/>
      <c r="J11" s="268"/>
      <c r="K11" s="231"/>
      <c r="L11" s="13"/>
      <c r="M11" s="231"/>
      <c r="N11" s="231"/>
      <c r="O11" s="231"/>
      <c r="Q11" s="231"/>
      <c r="R11" s="232"/>
      <c r="S11" s="232"/>
      <c r="T11" s="229"/>
      <c r="U11" s="229"/>
      <c r="V11" s="229"/>
      <c r="W11" s="229"/>
      <c r="X11" s="229"/>
      <c r="Y11" s="229"/>
      <c r="Z11" s="107"/>
    </row>
    <row r="12" spans="1:26" ht="18.75" x14ac:dyDescent="0.2">
      <c r="A12" s="229"/>
      <c r="B12" s="319"/>
      <c r="C12" s="229"/>
      <c r="D12" s="10"/>
      <c r="E12" s="10"/>
      <c r="F12" s="4"/>
      <c r="G12" s="13"/>
      <c r="H12" s="13"/>
      <c r="I12" s="231"/>
      <c r="J12" s="268"/>
      <c r="K12" s="231"/>
      <c r="L12" s="13"/>
      <c r="M12" s="231"/>
      <c r="N12" s="231"/>
      <c r="O12" s="231"/>
      <c r="Q12" s="231"/>
      <c r="R12" s="232"/>
      <c r="S12" s="232"/>
      <c r="T12" s="229"/>
      <c r="U12" s="229"/>
      <c r="V12" s="229"/>
      <c r="W12" s="229"/>
      <c r="X12" s="229"/>
      <c r="Y12" s="229"/>
      <c r="Z12" s="107"/>
    </row>
    <row r="13" spans="1:26" ht="18.75" x14ac:dyDescent="0.2">
      <c r="A13" s="310"/>
      <c r="B13" s="319"/>
      <c r="C13" s="310"/>
      <c r="D13" s="309"/>
      <c r="E13" s="309"/>
      <c r="F13" s="4"/>
      <c r="G13" s="13"/>
      <c r="H13" s="13"/>
      <c r="I13" s="311"/>
      <c r="J13" s="311"/>
      <c r="K13" s="311"/>
      <c r="L13" s="13"/>
      <c r="M13" s="311"/>
      <c r="N13" s="311"/>
      <c r="O13" s="311"/>
      <c r="P13" s="311"/>
      <c r="Q13" s="311"/>
      <c r="R13" s="312"/>
      <c r="S13" s="312"/>
      <c r="T13" s="310"/>
      <c r="U13" s="310"/>
      <c r="V13" s="310"/>
      <c r="W13" s="310"/>
      <c r="X13" s="310"/>
      <c r="Y13" s="310"/>
      <c r="Z13" s="107"/>
    </row>
    <row r="14" spans="1:26" ht="18.75" x14ac:dyDescent="0.2">
      <c r="A14" s="310"/>
      <c r="B14" s="310"/>
      <c r="C14" s="310"/>
      <c r="D14" s="309"/>
      <c r="E14" s="309"/>
      <c r="F14" s="4"/>
      <c r="G14" s="13"/>
      <c r="H14" s="13"/>
      <c r="I14" s="311"/>
      <c r="J14" s="311"/>
      <c r="K14" s="311"/>
      <c r="L14" s="13"/>
      <c r="M14" s="311"/>
      <c r="N14" s="311"/>
      <c r="O14" s="311"/>
      <c r="P14" s="311"/>
      <c r="Q14" s="311"/>
      <c r="R14" s="312"/>
      <c r="S14" s="312"/>
      <c r="T14" s="310"/>
      <c r="U14" s="310"/>
      <c r="V14" s="310"/>
      <c r="W14" s="310"/>
      <c r="X14" s="310"/>
      <c r="Y14" s="310"/>
      <c r="Z14" s="107"/>
    </row>
    <row r="15" spans="1:26" ht="18.75" x14ac:dyDescent="0.2">
      <c r="A15" s="229"/>
      <c r="B15" s="229"/>
      <c r="C15" s="229"/>
      <c r="D15" s="10"/>
      <c r="E15" s="10"/>
      <c r="F15" s="4"/>
      <c r="G15" s="13"/>
      <c r="H15" s="13"/>
      <c r="I15" s="231"/>
      <c r="J15" s="268"/>
      <c r="K15" s="231"/>
      <c r="L15" s="13"/>
      <c r="M15" s="231"/>
      <c r="N15" s="231"/>
      <c r="O15" s="231"/>
      <c r="Q15" s="231"/>
      <c r="R15" s="232"/>
      <c r="S15" s="232"/>
      <c r="T15" s="229"/>
      <c r="U15" s="229"/>
      <c r="V15" s="229"/>
      <c r="W15" s="229"/>
      <c r="X15" s="229"/>
      <c r="Y15" s="229"/>
      <c r="Z15" s="107"/>
    </row>
    <row r="16" spans="1:26" ht="18.75" x14ac:dyDescent="0.2">
      <c r="A16" s="200"/>
      <c r="B16" s="200"/>
      <c r="C16" s="200"/>
      <c r="D16" s="10"/>
      <c r="E16" s="10"/>
      <c r="F16" s="4"/>
      <c r="G16" s="13"/>
      <c r="H16" s="13"/>
      <c r="I16" s="201"/>
      <c r="J16" s="268"/>
      <c r="K16" s="201"/>
      <c r="L16" s="13"/>
      <c r="M16" s="201"/>
      <c r="N16" s="201"/>
      <c r="O16" s="201"/>
      <c r="Q16" s="201"/>
      <c r="R16" s="11"/>
      <c r="S16" s="11"/>
      <c r="T16" s="200"/>
      <c r="U16" s="200"/>
      <c r="V16" s="200"/>
      <c r="W16" s="200"/>
      <c r="X16" s="200"/>
      <c r="Y16" s="200"/>
      <c r="Z16" s="107"/>
    </row>
    <row r="17" spans="1:153" ht="18.75" x14ac:dyDescent="0.2">
      <c r="A17" s="2"/>
      <c r="B17" s="2"/>
      <c r="D17" s="4"/>
      <c r="E17" s="14"/>
      <c r="F17" s="4"/>
      <c r="G17" s="13"/>
      <c r="H17" s="13"/>
      <c r="I17" s="2"/>
      <c r="J17" s="268"/>
      <c r="K17" s="2"/>
      <c r="L17" s="13"/>
      <c r="R17" s="15"/>
      <c r="S17" s="15"/>
      <c r="T17" s="15"/>
      <c r="U17" s="11"/>
      <c r="V17" s="11"/>
      <c r="W17" s="11"/>
      <c r="X17" s="11"/>
      <c r="Y17" s="11"/>
      <c r="Z17" s="16"/>
    </row>
    <row r="18" spans="1:153" ht="20.25" x14ac:dyDescent="0.2">
      <c r="A18" s="2"/>
      <c r="B18" s="2"/>
      <c r="C18" s="333" t="s">
        <v>434</v>
      </c>
      <c r="D18" s="333"/>
      <c r="E18" s="333"/>
      <c r="F18" s="333"/>
      <c r="G18" s="333"/>
      <c r="H18" s="333"/>
      <c r="I18" s="333"/>
      <c r="J18" s="333"/>
      <c r="K18" s="333"/>
      <c r="L18" s="333"/>
      <c r="M18" s="333"/>
      <c r="N18" s="333"/>
      <c r="O18" s="333"/>
      <c r="P18" s="333"/>
      <c r="Q18" s="333"/>
      <c r="R18" s="333"/>
      <c r="S18" s="333"/>
      <c r="T18" s="333"/>
      <c r="U18" s="333"/>
      <c r="V18" s="333"/>
      <c r="W18" s="333"/>
      <c r="X18" s="333"/>
      <c r="Y18" s="13"/>
    </row>
    <row r="19" spans="1:153" ht="18.600000000000001" customHeight="1" x14ac:dyDescent="0.2">
      <c r="A19" s="2"/>
      <c r="B19" s="2"/>
      <c r="D19" s="12"/>
      <c r="F19" s="6"/>
      <c r="G19" s="13"/>
      <c r="H19" s="13"/>
      <c r="I19" s="2"/>
      <c r="J19" s="268"/>
      <c r="K19" s="2"/>
      <c r="L19" s="13"/>
      <c r="N19" s="333"/>
      <c r="O19" s="333"/>
      <c r="P19" s="333"/>
      <c r="Q19" s="333"/>
      <c r="R19" s="13"/>
      <c r="S19" s="13"/>
      <c r="T19" s="13"/>
      <c r="U19" s="13"/>
      <c r="V19" s="13"/>
      <c r="W19" s="13"/>
      <c r="X19" s="13"/>
      <c r="Y19" s="13"/>
    </row>
    <row r="20" spans="1:153" ht="10.5" customHeight="1" x14ac:dyDescent="0.2">
      <c r="A20" s="2"/>
      <c r="B20" s="2"/>
      <c r="D20" s="2"/>
      <c r="F20" s="2"/>
      <c r="G20" s="2"/>
      <c r="H20" s="2"/>
      <c r="I20" s="2"/>
      <c r="J20" s="268"/>
      <c r="K20" s="2"/>
      <c r="L20" s="2"/>
      <c r="R20" s="13"/>
      <c r="S20" s="13"/>
      <c r="T20" s="13"/>
      <c r="U20" s="13"/>
      <c r="V20" s="13"/>
      <c r="W20" s="13"/>
      <c r="X20" s="13"/>
      <c r="Y20" s="13"/>
    </row>
    <row r="21" spans="1:153" ht="10.5" customHeight="1" x14ac:dyDescent="0.2">
      <c r="A21" s="201"/>
      <c r="B21" s="201"/>
      <c r="C21" s="201"/>
      <c r="D21" s="201"/>
      <c r="F21" s="201"/>
      <c r="G21" s="201"/>
      <c r="H21" s="201"/>
      <c r="I21" s="201"/>
      <c r="J21" s="268"/>
      <c r="K21" s="201"/>
      <c r="L21" s="201"/>
      <c r="M21" s="201"/>
      <c r="N21" s="201"/>
      <c r="O21" s="201"/>
      <c r="Q21" s="201"/>
      <c r="R21" s="13"/>
      <c r="S21" s="13"/>
      <c r="T21" s="13"/>
      <c r="U21" s="13"/>
      <c r="V21" s="13"/>
      <c r="W21" s="13"/>
      <c r="X21" s="13"/>
      <c r="Y21" s="13"/>
    </row>
    <row r="22" spans="1:153" ht="10.5" customHeight="1" x14ac:dyDescent="0.2">
      <c r="A22" s="201"/>
      <c r="B22" s="201"/>
      <c r="C22" s="201"/>
      <c r="D22" s="201"/>
      <c r="F22" s="201"/>
      <c r="G22" s="201"/>
      <c r="H22" s="201"/>
      <c r="I22" s="201"/>
      <c r="J22" s="268"/>
      <c r="K22" s="201"/>
      <c r="L22" s="201"/>
      <c r="M22" s="201"/>
      <c r="N22" s="201"/>
      <c r="O22" s="201"/>
      <c r="Q22" s="201"/>
      <c r="R22" s="13"/>
      <c r="S22" s="13"/>
      <c r="T22" s="13"/>
      <c r="U22" s="13"/>
      <c r="V22" s="13"/>
      <c r="W22" s="13"/>
      <c r="X22" s="13"/>
      <c r="Y22" s="13"/>
    </row>
    <row r="23" spans="1:153" ht="15" customHeight="1" x14ac:dyDescent="0.2">
      <c r="A23" s="2"/>
      <c r="B23" s="2"/>
      <c r="D23" s="2"/>
      <c r="F23" s="2"/>
      <c r="G23" s="2"/>
      <c r="H23" s="2"/>
      <c r="I23" s="2"/>
      <c r="J23" s="268"/>
      <c r="K23" s="2"/>
      <c r="L23" s="2"/>
      <c r="N23" s="6"/>
      <c r="R23" s="13"/>
      <c r="S23" s="13"/>
      <c r="T23" s="13"/>
      <c r="U23" s="13"/>
      <c r="V23" s="13"/>
      <c r="W23" s="13"/>
      <c r="X23" s="13"/>
      <c r="Y23" s="13"/>
    </row>
    <row r="24" spans="1:153" ht="17.25" customHeight="1" x14ac:dyDescent="0.2">
      <c r="A24" s="2"/>
      <c r="B24" s="171"/>
      <c r="C24" s="173"/>
      <c r="D24" s="17"/>
      <c r="F24" s="6"/>
      <c r="G24" s="13"/>
      <c r="H24" s="13"/>
      <c r="I24" s="2"/>
      <c r="J24" s="268"/>
      <c r="K24" s="2"/>
      <c r="L24" s="13"/>
      <c r="R24" s="13"/>
      <c r="S24" s="13"/>
      <c r="T24" s="13"/>
      <c r="U24" s="13"/>
      <c r="V24" s="13"/>
      <c r="W24" s="13"/>
      <c r="X24" s="13"/>
      <c r="Y24" s="13"/>
    </row>
    <row r="25" spans="1:153" ht="12.75" customHeight="1" x14ac:dyDescent="0.2">
      <c r="A25" s="2"/>
      <c r="B25" s="18"/>
      <c r="C25" s="18"/>
      <c r="D25" s="18"/>
      <c r="F25" s="6"/>
      <c r="G25" s="13"/>
      <c r="H25" s="13"/>
      <c r="I25" s="2"/>
      <c r="J25" s="268"/>
      <c r="K25" s="2"/>
      <c r="L25" s="13"/>
      <c r="R25" s="13"/>
      <c r="S25" s="13"/>
      <c r="T25" s="13"/>
      <c r="U25" s="13"/>
      <c r="V25" s="13"/>
      <c r="W25" s="13"/>
      <c r="X25" s="13"/>
      <c r="Y25" s="13"/>
    </row>
    <row r="26" spans="1:153" ht="10.5" customHeight="1" thickBot="1" x14ac:dyDescent="0.25">
      <c r="A26" s="2"/>
      <c r="B26" s="2"/>
      <c r="C26" s="18"/>
      <c r="D26" s="2"/>
      <c r="F26" s="6"/>
      <c r="G26" s="13"/>
      <c r="H26" s="13"/>
      <c r="I26" s="2"/>
      <c r="J26" s="268"/>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298</v>
      </c>
      <c r="L27" s="21" t="s">
        <v>3</v>
      </c>
      <c r="M27" s="112" t="s">
        <v>4</v>
      </c>
      <c r="N27" s="19" t="s">
        <v>5</v>
      </c>
      <c r="O27" s="21" t="s">
        <v>2</v>
      </c>
      <c r="P27" s="22" t="s">
        <v>57</v>
      </c>
      <c r="Q27" s="22" t="s">
        <v>298</v>
      </c>
      <c r="R27" s="23"/>
      <c r="S27" s="24"/>
      <c r="T27" s="24"/>
      <c r="U27" s="334"/>
      <c r="V27" s="334"/>
      <c r="W27" s="13"/>
      <c r="X27" s="13"/>
      <c r="Y27" s="13"/>
      <c r="AA27" s="3"/>
      <c r="AB27" s="3"/>
    </row>
    <row r="28" spans="1:153" s="1" customFormat="1" ht="108" customHeight="1" thickBot="1" x14ac:dyDescent="0.25">
      <c r="A28" s="335" t="s">
        <v>6</v>
      </c>
      <c r="B28" s="337" t="s">
        <v>7</v>
      </c>
      <c r="C28" s="329" t="s">
        <v>8</v>
      </c>
      <c r="D28" s="329" t="s">
        <v>9</v>
      </c>
      <c r="E28" s="26" t="s">
        <v>10</v>
      </c>
      <c r="F28" s="27" t="s">
        <v>251</v>
      </c>
      <c r="G28" s="291" t="s">
        <v>303</v>
      </c>
      <c r="H28" s="29" t="s">
        <v>11</v>
      </c>
      <c r="I28" s="28" t="s">
        <v>12</v>
      </c>
      <c r="J28" s="28" t="s">
        <v>261</v>
      </c>
      <c r="K28" s="28" t="s">
        <v>13</v>
      </c>
      <c r="L28" s="30" t="s">
        <v>253</v>
      </c>
      <c r="M28" s="291" t="s">
        <v>303</v>
      </c>
      <c r="N28" s="30" t="s">
        <v>304</v>
      </c>
      <c r="O28" s="31" t="s">
        <v>305</v>
      </c>
      <c r="P28" s="31" t="s">
        <v>261</v>
      </c>
      <c r="Q28" s="28" t="s">
        <v>306</v>
      </c>
      <c r="R28" s="32" t="s">
        <v>14</v>
      </c>
      <c r="S28" s="350" t="s">
        <v>15</v>
      </c>
      <c r="T28" s="342" t="s">
        <v>16</v>
      </c>
      <c r="U28" s="343" t="s">
        <v>17</v>
      </c>
      <c r="V28" s="345" t="s">
        <v>18</v>
      </c>
      <c r="W28" s="347" t="s">
        <v>19</v>
      </c>
      <c r="X28" s="347" t="s">
        <v>20</v>
      </c>
      <c r="Y28" s="2"/>
    </row>
    <row r="29" spans="1:153" s="1" customFormat="1" ht="113.25" customHeight="1" thickBot="1" x14ac:dyDescent="0.25">
      <c r="A29" s="336"/>
      <c r="B29" s="338"/>
      <c r="C29" s="330"/>
      <c r="D29" s="330"/>
      <c r="E29" s="294"/>
      <c r="F29" s="42" t="s">
        <v>21</v>
      </c>
      <c r="G29" s="34" t="s">
        <v>21</v>
      </c>
      <c r="H29" s="34" t="s">
        <v>21</v>
      </c>
      <c r="I29" s="35" t="s">
        <v>21</v>
      </c>
      <c r="J29" s="35" t="s">
        <v>21</v>
      </c>
      <c r="K29" s="35" t="s">
        <v>21</v>
      </c>
      <c r="L29" s="25" t="s">
        <v>22</v>
      </c>
      <c r="M29" s="25" t="s">
        <v>22</v>
      </c>
      <c r="N29" s="25" t="s">
        <v>22</v>
      </c>
      <c r="O29" s="25" t="s">
        <v>22</v>
      </c>
      <c r="P29" s="269" t="s">
        <v>22</v>
      </c>
      <c r="Q29" s="25" t="s">
        <v>22</v>
      </c>
      <c r="R29" s="36" t="s">
        <v>22</v>
      </c>
      <c r="S29" s="351"/>
      <c r="T29" s="342"/>
      <c r="U29" s="344"/>
      <c r="V29" s="346"/>
      <c r="W29" s="348"/>
      <c r="X29" s="349"/>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297</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38000</v>
      </c>
      <c r="H31" s="49">
        <v>837000</v>
      </c>
      <c r="I31" s="50">
        <v>71000</v>
      </c>
      <c r="J31" s="49">
        <v>29000</v>
      </c>
      <c r="K31" s="49">
        <v>11000</v>
      </c>
      <c r="L31" s="51">
        <f>F31/1.09</f>
        <v>0</v>
      </c>
      <c r="M31" s="51">
        <f>G31/1.11</f>
        <v>34234.234234234231</v>
      </c>
      <c r="N31" s="51">
        <f>H31/1.11</f>
        <v>754054.05405405397</v>
      </c>
      <c r="O31" s="51">
        <f>I31/1.11</f>
        <v>63963.963963963957</v>
      </c>
      <c r="P31" s="51">
        <f>J31/1.11</f>
        <v>26126.126126126124</v>
      </c>
      <c r="Q31" s="51">
        <f>K31/1.11</f>
        <v>9909.9099099099094</v>
      </c>
      <c r="R31" s="52">
        <f>M31+N31+O31+P31+Q31</f>
        <v>888288.28828828817</v>
      </c>
      <c r="S31" s="53" t="s">
        <v>30</v>
      </c>
      <c r="T31" s="54" t="s">
        <v>341</v>
      </c>
      <c r="U31" s="55" t="s">
        <v>327</v>
      </c>
      <c r="V31" s="56" t="s">
        <v>336</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34234.234234234231</v>
      </c>
      <c r="N32" s="63">
        <f t="shared" si="0"/>
        <v>754054.05405405397</v>
      </c>
      <c r="O32" s="63">
        <f t="shared" si="0"/>
        <v>63963.963963963957</v>
      </c>
      <c r="P32" s="63">
        <f t="shared" si="0"/>
        <v>26126.126126126124</v>
      </c>
      <c r="Q32" s="63">
        <f t="shared" si="0"/>
        <v>9909.9099099099094</v>
      </c>
      <c r="R32" s="63">
        <f>SUM(M32:Q32)</f>
        <v>888288.28828828817</v>
      </c>
      <c r="S32" s="64"/>
      <c r="T32" s="64"/>
      <c r="U32" s="65"/>
      <c r="V32" s="66"/>
      <c r="W32" s="67"/>
      <c r="X32" s="67"/>
      <c r="Y32" s="68"/>
    </row>
    <row r="33" spans="1:251" s="195" customFormat="1" ht="109.5" customHeight="1" thickBot="1" x14ac:dyDescent="0.25">
      <c r="A33" s="42">
        <v>3</v>
      </c>
      <c r="B33" s="190" t="s">
        <v>34</v>
      </c>
      <c r="C33" s="40">
        <v>2</v>
      </c>
      <c r="D33" s="69" t="s">
        <v>35</v>
      </c>
      <c r="E33" s="40" t="s">
        <v>36</v>
      </c>
      <c r="F33" s="86">
        <v>0</v>
      </c>
      <c r="G33" s="71"/>
      <c r="H33" s="70"/>
      <c r="I33" s="71"/>
      <c r="J33" s="194"/>
      <c r="K33" s="194"/>
      <c r="L33" s="186">
        <f t="shared" ref="L33:Q33" si="1">F33/1.21</f>
        <v>0</v>
      </c>
      <c r="M33" s="186">
        <f t="shared" si="1"/>
        <v>0</v>
      </c>
      <c r="N33" s="186">
        <f t="shared" si="1"/>
        <v>0</v>
      </c>
      <c r="O33" s="186">
        <f t="shared" si="1"/>
        <v>0</v>
      </c>
      <c r="P33" s="186">
        <f t="shared" si="1"/>
        <v>0</v>
      </c>
      <c r="Q33" s="186">
        <f t="shared" si="1"/>
        <v>0</v>
      </c>
      <c r="R33" s="52">
        <f t="shared" ref="R33:R45" si="2">SUM(L33:Q33)</f>
        <v>0</v>
      </c>
      <c r="S33" s="54" t="s">
        <v>37</v>
      </c>
      <c r="T33" s="54"/>
      <c r="U33" s="84"/>
      <c r="V33" s="188"/>
      <c r="W33" s="44"/>
      <c r="X33" s="75"/>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0</v>
      </c>
      <c r="M34" s="51">
        <f t="shared" si="3"/>
        <v>0</v>
      </c>
      <c r="N34" s="51">
        <f t="shared" si="3"/>
        <v>0</v>
      </c>
      <c r="O34" s="51">
        <f t="shared" si="3"/>
        <v>0</v>
      </c>
      <c r="P34" s="51">
        <f t="shared" si="3"/>
        <v>0</v>
      </c>
      <c r="Q34" s="51">
        <f t="shared" si="3"/>
        <v>0</v>
      </c>
      <c r="R34" s="52">
        <f t="shared" si="2"/>
        <v>0</v>
      </c>
      <c r="S34" s="54"/>
      <c r="T34" s="54"/>
      <c r="U34" s="73"/>
      <c r="V34" s="77"/>
      <c r="W34" s="74"/>
      <c r="X34" s="75"/>
      <c r="Y34" s="13"/>
    </row>
    <row r="35" spans="1:251" ht="93" customHeight="1" thickBot="1" x14ac:dyDescent="0.25">
      <c r="A35" s="42">
        <v>5</v>
      </c>
      <c r="B35" s="193" t="s">
        <v>40</v>
      </c>
      <c r="C35" s="192">
        <v>3</v>
      </c>
      <c r="D35" s="60" t="s">
        <v>373</v>
      </c>
      <c r="E35" s="304" t="s">
        <v>374</v>
      </c>
      <c r="F35" s="79"/>
      <c r="G35" s="49"/>
      <c r="H35" s="70"/>
      <c r="I35" s="71">
        <v>10000</v>
      </c>
      <c r="J35" s="70"/>
      <c r="K35" s="49"/>
      <c r="L35" s="51">
        <f>F35/1.21</f>
        <v>0</v>
      </c>
      <c r="M35" s="51">
        <f t="shared" ref="M35:Q35" si="4">G35/1.21</f>
        <v>0</v>
      </c>
      <c r="N35" s="51">
        <f t="shared" si="4"/>
        <v>0</v>
      </c>
      <c r="O35" s="51">
        <f t="shared" si="4"/>
        <v>8264.4628099173551</v>
      </c>
      <c r="P35" s="51">
        <f t="shared" si="4"/>
        <v>0</v>
      </c>
      <c r="Q35" s="51">
        <f t="shared" si="4"/>
        <v>0</v>
      </c>
      <c r="R35" s="52">
        <f t="shared" si="2"/>
        <v>8264.4628099173551</v>
      </c>
      <c r="S35" s="54" t="s">
        <v>37</v>
      </c>
      <c r="T35" s="54" t="s">
        <v>41</v>
      </c>
      <c r="U35" s="314" t="s">
        <v>324</v>
      </c>
      <c r="V35" s="56" t="s">
        <v>324</v>
      </c>
      <c r="W35" s="80" t="s">
        <v>42</v>
      </c>
      <c r="X35" s="75" t="s">
        <v>32</v>
      </c>
      <c r="Y35" s="13"/>
    </row>
    <row r="36" spans="1:251" ht="96" customHeight="1" thickBot="1" x14ac:dyDescent="0.25">
      <c r="A36" s="42">
        <v>6</v>
      </c>
      <c r="B36" s="78" t="s">
        <v>40</v>
      </c>
      <c r="C36" s="42">
        <v>4</v>
      </c>
      <c r="D36" s="60" t="s">
        <v>43</v>
      </c>
      <c r="E36" s="38" t="s">
        <v>44</v>
      </c>
      <c r="F36" s="79">
        <v>229000</v>
      </c>
      <c r="G36" s="49"/>
      <c r="H36" s="293">
        <v>206000</v>
      </c>
      <c r="I36" s="71">
        <v>6000</v>
      </c>
      <c r="J36" s="71"/>
      <c r="K36" s="79">
        <v>3000</v>
      </c>
      <c r="L36" s="51">
        <f t="shared" ref="L36:Q38" si="5">F36/1.21</f>
        <v>189256.19834710745</v>
      </c>
      <c r="M36" s="51">
        <f t="shared" si="5"/>
        <v>0</v>
      </c>
      <c r="N36" s="51">
        <f t="shared" si="5"/>
        <v>170247.93388429753</v>
      </c>
      <c r="O36" s="51">
        <f t="shared" si="5"/>
        <v>4958.6776859504134</v>
      </c>
      <c r="P36" s="51">
        <f t="shared" si="5"/>
        <v>0</v>
      </c>
      <c r="Q36" s="51">
        <f t="shared" si="5"/>
        <v>2479.3388429752067</v>
      </c>
      <c r="R36" s="52">
        <f t="shared" si="2"/>
        <v>366942.14876033063</v>
      </c>
      <c r="S36" s="54" t="s">
        <v>37</v>
      </c>
      <c r="T36" s="54" t="s">
        <v>41</v>
      </c>
      <c r="U36" s="299" t="s">
        <v>412</v>
      </c>
      <c r="V36" s="56" t="s">
        <v>325</v>
      </c>
      <c r="W36" s="80" t="s">
        <v>42</v>
      </c>
      <c r="X36" s="75" t="s">
        <v>32</v>
      </c>
      <c r="Y36" s="13"/>
      <c r="AB36" s="3"/>
    </row>
    <row r="37" spans="1:251" ht="96" customHeight="1" thickBot="1" x14ac:dyDescent="0.25">
      <c r="A37" s="42">
        <v>7</v>
      </c>
      <c r="B37" s="301" t="s">
        <v>40</v>
      </c>
      <c r="C37" s="64" t="s">
        <v>394</v>
      </c>
      <c r="D37" s="60" t="s">
        <v>411</v>
      </c>
      <c r="E37" s="38" t="s">
        <v>395</v>
      </c>
      <c r="F37" s="79"/>
      <c r="G37" s="62"/>
      <c r="H37" s="293">
        <v>8000</v>
      </c>
      <c r="I37" s="86"/>
      <c r="J37" s="86"/>
      <c r="K37" s="79"/>
      <c r="L37" s="51">
        <f t="shared" si="5"/>
        <v>0</v>
      </c>
      <c r="M37" s="51">
        <f t="shared" ref="M37:M38" si="6">G37/1.21</f>
        <v>0</v>
      </c>
      <c r="N37" s="51">
        <f t="shared" ref="N37:N38" si="7">H37/1.21</f>
        <v>6611.5702479338843</v>
      </c>
      <c r="O37" s="51">
        <f t="shared" ref="O37:O38" si="8">I37/1.21</f>
        <v>0</v>
      </c>
      <c r="P37" s="51">
        <f t="shared" ref="P37" si="9">J37/1.21</f>
        <v>0</v>
      </c>
      <c r="Q37" s="51">
        <f t="shared" ref="Q37:Q38" si="10">K37/1.21</f>
        <v>0</v>
      </c>
      <c r="R37" s="52">
        <f t="shared" si="2"/>
        <v>6611.5702479338843</v>
      </c>
      <c r="S37" s="54" t="s">
        <v>37</v>
      </c>
      <c r="T37" s="54" t="s">
        <v>41</v>
      </c>
      <c r="U37" s="300" t="s">
        <v>334</v>
      </c>
      <c r="V37" s="56" t="s">
        <v>328</v>
      </c>
      <c r="W37" s="80" t="s">
        <v>42</v>
      </c>
      <c r="X37" s="75" t="s">
        <v>32</v>
      </c>
      <c r="Y37" s="13"/>
      <c r="AB37" s="3"/>
    </row>
    <row r="38" spans="1:251" ht="96" customHeight="1" thickBot="1" x14ac:dyDescent="0.25">
      <c r="A38" s="42">
        <v>8</v>
      </c>
      <c r="B38" s="308" t="s">
        <v>40</v>
      </c>
      <c r="C38" s="64" t="s">
        <v>413</v>
      </c>
      <c r="D38" s="60" t="s">
        <v>415</v>
      </c>
      <c r="E38" s="38" t="s">
        <v>419</v>
      </c>
      <c r="F38" s="79"/>
      <c r="G38" s="62"/>
      <c r="H38" s="293"/>
      <c r="I38" s="86"/>
      <c r="J38" s="86">
        <v>5000</v>
      </c>
      <c r="K38" s="79"/>
      <c r="L38" s="51">
        <f t="shared" si="5"/>
        <v>0</v>
      </c>
      <c r="M38" s="51">
        <f t="shared" si="6"/>
        <v>0</v>
      </c>
      <c r="N38" s="51">
        <f t="shared" si="7"/>
        <v>0</v>
      </c>
      <c r="O38" s="51">
        <f t="shared" si="8"/>
        <v>0</v>
      </c>
      <c r="P38" s="51">
        <f>J38/1.11</f>
        <v>4504.5045045045044</v>
      </c>
      <c r="Q38" s="51">
        <f t="shared" si="10"/>
        <v>0</v>
      </c>
      <c r="R38" s="52">
        <f t="shared" si="2"/>
        <v>4504.5045045045044</v>
      </c>
      <c r="S38" s="54" t="s">
        <v>37</v>
      </c>
      <c r="T38" s="54" t="s">
        <v>41</v>
      </c>
      <c r="U38" s="321" t="s">
        <v>324</v>
      </c>
      <c r="V38" s="56" t="s">
        <v>324</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189256.19834710745</v>
      </c>
      <c r="M39" s="51">
        <f t="shared" ref="M39:Q39" si="11">SUM(M35:M38)</f>
        <v>0</v>
      </c>
      <c r="N39" s="51">
        <f t="shared" si="11"/>
        <v>176859.50413223141</v>
      </c>
      <c r="O39" s="51">
        <f t="shared" si="11"/>
        <v>13223.140495867769</v>
      </c>
      <c r="P39" s="51">
        <f t="shared" si="11"/>
        <v>4504.5045045045044</v>
      </c>
      <c r="Q39" s="51">
        <f t="shared" si="11"/>
        <v>2479.3388429752067</v>
      </c>
      <c r="R39" s="52">
        <f t="shared" si="2"/>
        <v>386322.68632268632</v>
      </c>
      <c r="S39" s="54"/>
      <c r="T39" s="54"/>
      <c r="U39" s="73"/>
      <c r="V39" s="77"/>
      <c r="W39" s="81"/>
      <c r="X39" s="44"/>
      <c r="Y39" s="13"/>
    </row>
    <row r="40" spans="1:251" ht="99" customHeight="1" thickBot="1" x14ac:dyDescent="0.25">
      <c r="A40" s="42">
        <v>10</v>
      </c>
      <c r="B40" s="78" t="s">
        <v>46</v>
      </c>
      <c r="C40" s="202">
        <v>5</v>
      </c>
      <c r="D40" s="203" t="s">
        <v>47</v>
      </c>
      <c r="E40" s="204" t="s">
        <v>48</v>
      </c>
      <c r="F40" s="51">
        <v>853971.54</v>
      </c>
      <c r="G40" s="82"/>
      <c r="H40" s="83"/>
      <c r="I40" s="71"/>
      <c r="J40" s="83"/>
      <c r="K40" s="51"/>
      <c r="L40" s="51">
        <f t="shared" ref="L40:Q40" si="12">F40/1.21</f>
        <v>705761.60330578522</v>
      </c>
      <c r="M40" s="51">
        <f t="shared" si="12"/>
        <v>0</v>
      </c>
      <c r="N40" s="51">
        <f t="shared" si="12"/>
        <v>0</v>
      </c>
      <c r="O40" s="51">
        <f t="shared" si="12"/>
        <v>0</v>
      </c>
      <c r="P40" s="51">
        <f t="shared" si="12"/>
        <v>0</v>
      </c>
      <c r="Q40" s="51">
        <f t="shared" si="12"/>
        <v>0</v>
      </c>
      <c r="R40" s="52">
        <f t="shared" si="2"/>
        <v>705761.60330578522</v>
      </c>
      <c r="S40" s="54" t="s">
        <v>37</v>
      </c>
      <c r="T40" s="54" t="s">
        <v>38</v>
      </c>
      <c r="U40" s="339" t="s">
        <v>278</v>
      </c>
      <c r="V40" s="340"/>
      <c r="W40" s="340"/>
      <c r="X40" s="341"/>
      <c r="Y40" s="13"/>
    </row>
    <row r="41" spans="1:251" ht="99" customHeight="1" thickBot="1" x14ac:dyDescent="0.25">
      <c r="A41" s="42">
        <v>11</v>
      </c>
      <c r="B41" s="272" t="s">
        <v>46</v>
      </c>
      <c r="C41" s="202">
        <v>6</v>
      </c>
      <c r="D41" s="203" t="s">
        <v>277</v>
      </c>
      <c r="E41" s="204"/>
      <c r="F41" s="276">
        <v>0</v>
      </c>
      <c r="G41" s="85"/>
      <c r="H41" s="83"/>
      <c r="I41" s="83"/>
      <c r="J41" s="83"/>
      <c r="K41" s="51"/>
      <c r="L41" s="51">
        <f t="shared" ref="L41:Q41" si="13">F41/1.19</f>
        <v>0</v>
      </c>
      <c r="M41" s="51">
        <f t="shared" si="13"/>
        <v>0</v>
      </c>
      <c r="N41" s="51">
        <f t="shared" si="13"/>
        <v>0</v>
      </c>
      <c r="O41" s="51">
        <f t="shared" si="13"/>
        <v>0</v>
      </c>
      <c r="P41" s="51">
        <f t="shared" si="13"/>
        <v>0</v>
      </c>
      <c r="Q41" s="51">
        <f t="shared" si="13"/>
        <v>0</v>
      </c>
      <c r="R41" s="52">
        <f t="shared" si="2"/>
        <v>0</v>
      </c>
      <c r="S41" s="54" t="s">
        <v>37</v>
      </c>
      <c r="T41" s="54" t="s">
        <v>38</v>
      </c>
      <c r="U41" s="339" t="s">
        <v>278</v>
      </c>
      <c r="V41" s="340"/>
      <c r="W41" s="340"/>
      <c r="X41" s="341"/>
      <c r="Y41" s="13"/>
    </row>
    <row r="42" spans="1:251" ht="99" customHeight="1" thickBot="1" x14ac:dyDescent="0.25">
      <c r="A42" s="42">
        <v>12</v>
      </c>
      <c r="B42" s="183" t="s">
        <v>46</v>
      </c>
      <c r="C42" s="202">
        <v>7</v>
      </c>
      <c r="D42" s="203" t="s">
        <v>237</v>
      </c>
      <c r="E42" s="204" t="s">
        <v>48</v>
      </c>
      <c r="F42" s="205">
        <v>1104976.8999999999</v>
      </c>
      <c r="G42" s="85"/>
      <c r="H42" s="71"/>
      <c r="I42" s="71"/>
      <c r="J42" s="71"/>
      <c r="K42" s="49"/>
      <c r="L42" s="51">
        <f t="shared" ref="L42:Q45" si="14">F42/1.21</f>
        <v>913204.04958677676</v>
      </c>
      <c r="M42" s="297">
        <f t="shared" si="14"/>
        <v>0</v>
      </c>
      <c r="N42" s="297">
        <f t="shared" si="14"/>
        <v>0</v>
      </c>
      <c r="O42" s="297">
        <f t="shared" si="14"/>
        <v>0</v>
      </c>
      <c r="P42" s="297">
        <f t="shared" si="14"/>
        <v>0</v>
      </c>
      <c r="Q42" s="297">
        <f t="shared" si="14"/>
        <v>0</v>
      </c>
      <c r="R42" s="52">
        <f t="shared" si="2"/>
        <v>913204.04958677676</v>
      </c>
      <c r="S42" s="54" t="s">
        <v>37</v>
      </c>
      <c r="T42" s="54"/>
      <c r="U42" s="84"/>
      <c r="V42" s="77"/>
      <c r="W42" s="81"/>
      <c r="X42" s="75"/>
      <c r="Y42" s="13"/>
    </row>
    <row r="43" spans="1:251" ht="99" customHeight="1" thickBot="1" x14ac:dyDescent="0.25">
      <c r="A43" s="42">
        <v>13</v>
      </c>
      <c r="B43" s="292" t="s">
        <v>46</v>
      </c>
      <c r="C43" s="289" t="s">
        <v>377</v>
      </c>
      <c r="D43" s="283" t="s">
        <v>350</v>
      </c>
      <c r="E43" s="285" t="s">
        <v>376</v>
      </c>
      <c r="F43" s="207">
        <v>40000</v>
      </c>
      <c r="G43" s="85"/>
      <c r="H43" s="83"/>
      <c r="I43" s="71"/>
      <c r="J43" s="83"/>
      <c r="K43" s="49"/>
      <c r="L43" s="51">
        <f t="shared" si="14"/>
        <v>33057.85123966942</v>
      </c>
      <c r="M43" s="51">
        <f t="shared" si="14"/>
        <v>0</v>
      </c>
      <c r="N43" s="51">
        <f t="shared" si="14"/>
        <v>0</v>
      </c>
      <c r="O43" s="51">
        <f t="shared" si="14"/>
        <v>0</v>
      </c>
      <c r="P43" s="51">
        <f t="shared" si="14"/>
        <v>0</v>
      </c>
      <c r="Q43" s="51">
        <f t="shared" si="14"/>
        <v>0</v>
      </c>
      <c r="R43" s="52">
        <f t="shared" si="2"/>
        <v>33057.85123966942</v>
      </c>
      <c r="S43" s="54" t="s">
        <v>37</v>
      </c>
      <c r="T43" s="54" t="s">
        <v>38</v>
      </c>
      <c r="U43" s="155" t="s">
        <v>334</v>
      </c>
      <c r="V43" s="155" t="s">
        <v>324</v>
      </c>
      <c r="W43" s="81" t="s">
        <v>31</v>
      </c>
      <c r="X43" s="75" t="s">
        <v>375</v>
      </c>
      <c r="Y43" s="13"/>
    </row>
    <row r="44" spans="1:251" ht="89.25" customHeight="1" thickBot="1" x14ac:dyDescent="0.25">
      <c r="A44" s="42">
        <v>14</v>
      </c>
      <c r="B44" s="183" t="s">
        <v>46</v>
      </c>
      <c r="C44" s="202">
        <v>9</v>
      </c>
      <c r="D44" s="203" t="s">
        <v>238</v>
      </c>
      <c r="E44" s="204" t="s">
        <v>239</v>
      </c>
      <c r="F44" s="205">
        <v>32549</v>
      </c>
      <c r="G44" s="49"/>
      <c r="H44" s="83"/>
      <c r="I44" s="71"/>
      <c r="J44" s="83"/>
      <c r="K44" s="49"/>
      <c r="L44" s="51">
        <f t="shared" si="14"/>
        <v>26900</v>
      </c>
      <c r="M44" s="51">
        <f t="shared" si="14"/>
        <v>0</v>
      </c>
      <c r="N44" s="51">
        <f t="shared" si="14"/>
        <v>0</v>
      </c>
      <c r="O44" s="51">
        <f t="shared" si="14"/>
        <v>0</v>
      </c>
      <c r="P44" s="51">
        <f t="shared" si="14"/>
        <v>0</v>
      </c>
      <c r="Q44" s="51">
        <f t="shared" si="14"/>
        <v>0</v>
      </c>
      <c r="R44" s="52">
        <f t="shared" si="2"/>
        <v>26900</v>
      </c>
      <c r="S44" s="54" t="s">
        <v>37</v>
      </c>
      <c r="T44" s="54"/>
      <c r="U44" s="339" t="s">
        <v>240</v>
      </c>
      <c r="V44" s="340"/>
      <c r="W44" s="340"/>
      <c r="X44" s="341"/>
      <c r="Y44" s="13"/>
    </row>
    <row r="45" spans="1:251" ht="113.25" customHeight="1" thickBot="1" x14ac:dyDescent="0.25">
      <c r="A45" s="42">
        <v>15</v>
      </c>
      <c r="B45" s="183" t="s">
        <v>46</v>
      </c>
      <c r="C45" s="202">
        <v>10</v>
      </c>
      <c r="D45" s="206" t="s">
        <v>279</v>
      </c>
      <c r="E45" s="281" t="s">
        <v>288</v>
      </c>
      <c r="F45" s="207">
        <v>0</v>
      </c>
      <c r="G45" s="85"/>
      <c r="H45" s="86"/>
      <c r="I45" s="86"/>
      <c r="J45" s="86"/>
      <c r="K45" s="62"/>
      <c r="L45" s="51">
        <f t="shared" si="14"/>
        <v>0</v>
      </c>
      <c r="M45" s="51">
        <f t="shared" si="14"/>
        <v>0</v>
      </c>
      <c r="N45" s="51">
        <f t="shared" si="14"/>
        <v>0</v>
      </c>
      <c r="O45" s="51">
        <f t="shared" si="14"/>
        <v>0</v>
      </c>
      <c r="P45" s="51">
        <f t="shared" si="14"/>
        <v>0</v>
      </c>
      <c r="Q45" s="51">
        <f t="shared" si="14"/>
        <v>0</v>
      </c>
      <c r="R45" s="52">
        <f t="shared" si="2"/>
        <v>0</v>
      </c>
      <c r="S45" s="54" t="s">
        <v>37</v>
      </c>
      <c r="T45" s="54"/>
      <c r="U45" s="155"/>
      <c r="V45" s="155"/>
      <c r="W45" s="81"/>
      <c r="X45" s="75"/>
      <c r="Y45" s="13"/>
    </row>
    <row r="46" spans="1:251" ht="34.5" customHeight="1" thickBot="1" x14ac:dyDescent="0.25">
      <c r="A46" s="42">
        <v>16</v>
      </c>
      <c r="B46" s="78"/>
      <c r="C46" s="42"/>
      <c r="D46" s="40" t="s">
        <v>51</v>
      </c>
      <c r="E46" s="41"/>
      <c r="F46" s="63">
        <f>SUM(F40:F45)</f>
        <v>2031497.44</v>
      </c>
      <c r="G46" s="62"/>
      <c r="H46" s="62"/>
      <c r="I46" s="62"/>
      <c r="J46" s="62"/>
      <c r="K46" s="63"/>
      <c r="L46" s="63">
        <f t="shared" ref="L46:R46" si="15">SUM(L40:L45)</f>
        <v>1678923.5041322315</v>
      </c>
      <c r="M46" s="63">
        <f t="shared" si="15"/>
        <v>0</v>
      </c>
      <c r="N46" s="63">
        <f t="shared" si="15"/>
        <v>0</v>
      </c>
      <c r="O46" s="63">
        <f t="shared" si="15"/>
        <v>0</v>
      </c>
      <c r="P46" s="63">
        <f t="shared" si="15"/>
        <v>0</v>
      </c>
      <c r="Q46" s="63">
        <f t="shared" si="15"/>
        <v>0</v>
      </c>
      <c r="R46" s="63">
        <f t="shared" si="15"/>
        <v>1678923.5041322315</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6">L32+L34+L39+L46</f>
        <v>1868179.702479339</v>
      </c>
      <c r="M47" s="63">
        <f t="shared" si="16"/>
        <v>34234.234234234231</v>
      </c>
      <c r="N47" s="63">
        <f t="shared" si="16"/>
        <v>930913.55818628543</v>
      </c>
      <c r="O47" s="63">
        <f t="shared" si="16"/>
        <v>77187.104459831724</v>
      </c>
      <c r="P47" s="63">
        <f t="shared" si="16"/>
        <v>30630.630630630629</v>
      </c>
      <c r="Q47" s="63">
        <f t="shared" si="16"/>
        <v>12389.248752885116</v>
      </c>
      <c r="R47" s="63">
        <f>L47+M47+N47+O47+P47+Q47</f>
        <v>2953534.4787432058</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6"/>
      <c r="K48" s="97"/>
      <c r="L48" s="101"/>
      <c r="M48" s="97"/>
      <c r="N48" s="97"/>
      <c r="O48" s="97"/>
      <c r="P48" s="266"/>
      <c r="Q48" s="97"/>
      <c r="R48" s="101"/>
      <c r="S48" s="101"/>
      <c r="T48" s="101"/>
      <c r="U48" s="101"/>
      <c r="V48" s="101"/>
      <c r="W48" s="101"/>
      <c r="X48" s="101"/>
      <c r="Y48" s="13"/>
    </row>
    <row r="49" spans="1:26" ht="15.75" x14ac:dyDescent="0.25">
      <c r="A49" s="97"/>
      <c r="B49" s="97"/>
      <c r="C49" s="324" t="s">
        <v>248</v>
      </c>
      <c r="D49" s="324"/>
      <c r="E49" s="99"/>
      <c r="F49" s="100"/>
      <c r="G49" s="101"/>
      <c r="H49" s="101"/>
      <c r="I49" s="97"/>
      <c r="J49" s="266"/>
      <c r="K49" s="97"/>
      <c r="L49" s="101"/>
      <c r="O49" s="102"/>
      <c r="P49" s="267"/>
      <c r="U49" s="101"/>
      <c r="V49" s="324"/>
      <c r="W49" s="324"/>
      <c r="X49" s="101"/>
      <c r="Y49" s="101"/>
      <c r="Z49" s="103"/>
    </row>
    <row r="50" spans="1:26" ht="16.5" customHeight="1" x14ac:dyDescent="0.25">
      <c r="A50" s="327" t="s">
        <v>431</v>
      </c>
      <c r="B50" s="327"/>
      <c r="C50" s="327"/>
      <c r="D50" s="327"/>
      <c r="E50" s="327"/>
      <c r="F50" s="100"/>
      <c r="G50" s="101"/>
      <c r="H50" s="101"/>
      <c r="I50" s="97"/>
      <c r="J50" s="266"/>
      <c r="K50" s="97"/>
      <c r="L50" s="101"/>
      <c r="O50" s="102"/>
      <c r="P50" s="267"/>
      <c r="U50" s="323"/>
      <c r="V50" s="323"/>
      <c r="W50" s="323"/>
      <c r="X50" s="323"/>
      <c r="Y50" s="323"/>
      <c r="Z50" s="104"/>
    </row>
    <row r="51" spans="1:26" ht="16.5" customHeight="1" x14ac:dyDescent="0.25">
      <c r="A51" s="216"/>
      <c r="B51" s="216"/>
      <c r="C51" s="216"/>
      <c r="D51" s="216"/>
      <c r="E51" s="216"/>
      <c r="F51" s="100"/>
      <c r="G51" s="101"/>
      <c r="H51" s="101"/>
      <c r="I51" s="215"/>
      <c r="J51" s="266"/>
      <c r="K51" s="215"/>
      <c r="L51" s="101"/>
      <c r="M51" s="219"/>
      <c r="N51" s="219"/>
      <c r="O51" s="218"/>
      <c r="P51" s="267"/>
      <c r="Q51" s="219"/>
      <c r="U51" s="217"/>
      <c r="V51" s="217"/>
      <c r="W51" s="217"/>
      <c r="X51" s="217"/>
      <c r="Y51" s="217"/>
      <c r="Z51" s="220"/>
    </row>
    <row r="52" spans="1:26" ht="16.5" customHeight="1" x14ac:dyDescent="0.25">
      <c r="A52" s="216"/>
      <c r="B52" s="216"/>
      <c r="C52" s="216"/>
      <c r="D52" s="216"/>
      <c r="E52" s="216"/>
      <c r="F52" s="100"/>
      <c r="G52" s="101"/>
      <c r="H52" s="101"/>
      <c r="I52" s="215"/>
      <c r="J52" s="266"/>
      <c r="K52" s="215"/>
      <c r="L52" s="101"/>
      <c r="M52" s="219"/>
      <c r="N52" s="219"/>
      <c r="O52" s="218"/>
      <c r="P52" s="267"/>
      <c r="Q52" s="219"/>
      <c r="U52" s="217"/>
      <c r="V52" s="217"/>
      <c r="W52" s="217"/>
      <c r="X52" s="217"/>
      <c r="Y52" s="217"/>
      <c r="Z52" s="220"/>
    </row>
    <row r="53" spans="1:26" ht="16.5" customHeight="1" x14ac:dyDescent="0.25">
      <c r="A53" s="244"/>
      <c r="B53" s="244"/>
      <c r="C53" s="244"/>
      <c r="D53" s="244"/>
      <c r="E53" s="244"/>
      <c r="F53" s="100"/>
      <c r="G53" s="101"/>
      <c r="H53" s="101"/>
      <c r="I53" s="245"/>
      <c r="J53" s="266"/>
      <c r="K53" s="245"/>
      <c r="L53" s="101"/>
      <c r="M53" s="242"/>
      <c r="N53" s="242"/>
      <c r="O53" s="246"/>
      <c r="P53" s="267"/>
      <c r="Q53" s="242"/>
      <c r="U53" s="243"/>
      <c r="V53" s="243"/>
      <c r="W53" s="243"/>
      <c r="X53" s="243"/>
      <c r="Y53" s="243"/>
      <c r="Z53" s="247"/>
    </row>
    <row r="54" spans="1:26" ht="16.5" customHeight="1" x14ac:dyDescent="0.25">
      <c r="A54" s="244"/>
      <c r="B54" s="244"/>
      <c r="C54" s="244"/>
      <c r="D54" s="244"/>
      <c r="E54" s="244"/>
      <c r="F54" s="100"/>
      <c r="G54" s="101"/>
      <c r="H54" s="101"/>
      <c r="I54" s="245"/>
      <c r="J54" s="266"/>
      <c r="K54" s="245"/>
      <c r="L54" s="101"/>
      <c r="M54" s="242"/>
      <c r="N54" s="242"/>
      <c r="O54" s="246"/>
      <c r="P54" s="267"/>
      <c r="Q54" s="242"/>
      <c r="U54" s="243"/>
      <c r="V54" s="243"/>
      <c r="W54" s="243"/>
      <c r="X54" s="243"/>
      <c r="Y54" s="243"/>
      <c r="Z54" s="247"/>
    </row>
    <row r="55" spans="1:26" ht="15.75" customHeight="1" x14ac:dyDescent="0.25">
      <c r="A55" s="244"/>
      <c r="B55" s="244"/>
      <c r="C55" s="244"/>
      <c r="D55" s="244"/>
      <c r="E55" s="244"/>
      <c r="F55" s="100"/>
      <c r="G55" s="101"/>
      <c r="H55" s="101"/>
      <c r="I55" s="245"/>
      <c r="J55" s="266"/>
      <c r="K55" s="245"/>
      <c r="L55" s="101"/>
      <c r="M55" s="242"/>
      <c r="N55" s="242"/>
      <c r="O55" s="246"/>
      <c r="P55" s="267"/>
      <c r="Q55" s="242"/>
      <c r="U55" s="243"/>
      <c r="V55" s="243"/>
      <c r="W55" s="243"/>
      <c r="X55" s="243"/>
      <c r="Y55" s="243"/>
      <c r="Z55" s="247"/>
    </row>
    <row r="56" spans="1:26" ht="16.5" customHeight="1" x14ac:dyDescent="0.25">
      <c r="A56" s="216"/>
      <c r="B56" s="216"/>
      <c r="C56" s="216"/>
      <c r="D56" s="216"/>
      <c r="E56" s="216"/>
      <c r="F56" s="100"/>
      <c r="G56" s="101"/>
      <c r="H56" s="101"/>
      <c r="I56" s="215"/>
      <c r="J56" s="266"/>
      <c r="K56" s="215"/>
      <c r="L56" s="101"/>
      <c r="M56" s="219"/>
      <c r="N56" s="219"/>
      <c r="O56" s="218"/>
      <c r="P56" s="267"/>
      <c r="Q56" s="219"/>
      <c r="U56" s="217"/>
      <c r="V56" s="217"/>
      <c r="W56" s="217"/>
      <c r="X56" s="217"/>
      <c r="Y56" s="217"/>
      <c r="Z56" s="220"/>
    </row>
    <row r="57" spans="1:26" ht="16.5" customHeight="1" x14ac:dyDescent="0.25">
      <c r="A57" s="237"/>
      <c r="B57" s="237"/>
      <c r="C57" s="237"/>
      <c r="D57" s="237"/>
      <c r="E57" s="237"/>
      <c r="F57" s="100"/>
      <c r="G57" s="101"/>
      <c r="H57" s="101"/>
      <c r="I57" s="236"/>
      <c r="J57" s="266"/>
      <c r="K57" s="236"/>
      <c r="L57" s="101"/>
      <c r="M57" s="235"/>
      <c r="N57" s="235"/>
      <c r="O57" s="239"/>
      <c r="P57" s="267"/>
      <c r="Q57" s="235"/>
      <c r="U57" s="238"/>
      <c r="V57" s="238"/>
      <c r="W57" s="238"/>
      <c r="X57" s="238"/>
      <c r="Y57" s="238"/>
      <c r="Z57" s="240"/>
    </row>
    <row r="58" spans="1:26" ht="16.5" customHeight="1" x14ac:dyDescent="0.25">
      <c r="A58" s="216"/>
      <c r="B58" s="216"/>
      <c r="C58" s="216"/>
      <c r="D58" s="216"/>
      <c r="E58" s="216"/>
      <c r="F58" s="100"/>
      <c r="G58" s="101"/>
      <c r="H58" s="101"/>
      <c r="I58" s="215"/>
      <c r="J58" s="266"/>
      <c r="K58" s="215"/>
      <c r="L58" s="101"/>
      <c r="M58" s="219"/>
      <c r="N58" s="219"/>
      <c r="O58" s="218"/>
      <c r="P58" s="267"/>
      <c r="Q58" s="219"/>
      <c r="U58" s="217"/>
      <c r="V58" s="217"/>
      <c r="W58" s="217"/>
      <c r="X58" s="217"/>
      <c r="Y58" s="217"/>
      <c r="Z58" s="220"/>
    </row>
    <row r="59" spans="1:26" ht="16.5" customHeight="1" x14ac:dyDescent="0.25">
      <c r="A59" s="216"/>
      <c r="B59" s="216"/>
      <c r="C59" s="216"/>
      <c r="D59" s="216"/>
      <c r="E59" s="216"/>
      <c r="F59" s="100"/>
      <c r="G59" s="101"/>
      <c r="H59" s="101"/>
      <c r="I59" s="215"/>
      <c r="J59" s="266"/>
      <c r="K59" s="215"/>
      <c r="L59" s="101"/>
      <c r="M59" s="219"/>
      <c r="N59" s="219"/>
      <c r="O59" s="218"/>
      <c r="P59" s="267"/>
      <c r="Q59" s="219"/>
      <c r="U59" s="217"/>
      <c r="V59" s="217"/>
      <c r="W59" s="217"/>
      <c r="X59" s="217"/>
      <c r="Y59" s="217"/>
      <c r="Z59" s="220"/>
    </row>
    <row r="60" spans="1:26" ht="16.5" customHeight="1" x14ac:dyDescent="0.25">
      <c r="A60" s="216"/>
      <c r="B60" s="216"/>
      <c r="C60" s="216"/>
      <c r="D60" s="216"/>
      <c r="E60" s="216"/>
      <c r="F60" s="100"/>
      <c r="G60" s="101"/>
      <c r="H60" s="101"/>
      <c r="I60" s="215"/>
      <c r="J60" s="266"/>
      <c r="K60" s="215"/>
      <c r="L60" s="101"/>
      <c r="M60" s="219"/>
      <c r="N60" s="219"/>
      <c r="O60" s="218"/>
      <c r="P60" s="267"/>
      <c r="Q60" s="219"/>
      <c r="U60" s="217"/>
      <c r="V60" s="217"/>
      <c r="W60" s="217"/>
      <c r="X60" s="217"/>
      <c r="Y60" s="217"/>
      <c r="Z60" s="220"/>
    </row>
    <row r="61" spans="1:26" ht="16.5" customHeight="1" x14ac:dyDescent="0.25">
      <c r="A61" s="216"/>
      <c r="B61" s="216"/>
      <c r="C61" s="326" t="s">
        <v>255</v>
      </c>
      <c r="D61" s="326"/>
      <c r="E61" s="326"/>
      <c r="F61" s="326"/>
      <c r="G61" s="101"/>
      <c r="H61" s="101"/>
      <c r="I61" s="215"/>
      <c r="J61" s="266"/>
      <c r="K61" s="215"/>
      <c r="L61" s="101"/>
      <c r="M61" s="219"/>
      <c r="N61" s="219"/>
      <c r="O61" s="218"/>
      <c r="P61" s="267"/>
      <c r="Q61" s="219"/>
      <c r="U61" s="217"/>
      <c r="V61" s="217"/>
      <c r="W61" s="217"/>
      <c r="X61" s="217"/>
      <c r="Y61" s="217"/>
      <c r="Z61" s="220"/>
    </row>
    <row r="62" spans="1:26" ht="16.5" customHeight="1" x14ac:dyDescent="0.25">
      <c r="A62" s="216"/>
      <c r="B62" s="216"/>
      <c r="C62" s="324" t="s">
        <v>420</v>
      </c>
      <c r="D62" s="324"/>
      <c r="E62" s="324"/>
      <c r="F62" s="324"/>
      <c r="G62" s="101"/>
      <c r="H62" s="101"/>
      <c r="I62" s="215"/>
      <c r="J62" s="266"/>
      <c r="K62" s="215"/>
      <c r="L62" s="101"/>
      <c r="M62" s="219"/>
      <c r="N62" s="219"/>
      <c r="O62" s="218"/>
      <c r="P62" s="267"/>
      <c r="Q62" s="219"/>
      <c r="U62" s="217"/>
      <c r="V62" s="217"/>
      <c r="W62" s="217"/>
      <c r="X62" s="217"/>
      <c r="Y62" s="217"/>
      <c r="Z62" s="220"/>
    </row>
    <row r="63" spans="1:26" ht="16.5" customHeight="1" x14ac:dyDescent="0.25">
      <c r="A63" s="216"/>
      <c r="B63" s="216"/>
      <c r="C63" s="219"/>
      <c r="D63" s="12"/>
      <c r="F63" s="6"/>
      <c r="G63" s="101"/>
      <c r="H63" s="101"/>
      <c r="I63" s="215"/>
      <c r="J63" s="266"/>
      <c r="K63" s="215"/>
      <c r="L63" s="101"/>
      <c r="M63" s="219"/>
      <c r="N63" s="219"/>
      <c r="O63" s="218"/>
      <c r="P63" s="267"/>
      <c r="Q63" s="219"/>
      <c r="U63" s="217"/>
      <c r="V63" s="217"/>
      <c r="W63" s="217"/>
      <c r="X63" s="217"/>
      <c r="Y63" s="217"/>
      <c r="Z63" s="220"/>
    </row>
    <row r="64" spans="1:26" ht="16.5" customHeight="1" x14ac:dyDescent="0.25">
      <c r="A64" s="244"/>
      <c r="B64" s="244"/>
      <c r="C64" s="242"/>
      <c r="D64" s="12"/>
      <c r="F64" s="6"/>
      <c r="G64" s="101"/>
      <c r="H64" s="101"/>
      <c r="I64" s="245"/>
      <c r="J64" s="266"/>
      <c r="K64" s="245"/>
      <c r="L64" s="101"/>
      <c r="M64" s="242"/>
      <c r="N64" s="242"/>
      <c r="O64" s="246"/>
      <c r="P64" s="267"/>
      <c r="Q64" s="242"/>
      <c r="U64" s="243"/>
      <c r="V64" s="243"/>
      <c r="W64" s="243"/>
      <c r="X64" s="243"/>
      <c r="Y64" s="243"/>
      <c r="Z64" s="247"/>
    </row>
    <row r="65" spans="1:26" ht="16.5" customHeight="1" x14ac:dyDescent="0.25">
      <c r="A65" s="244"/>
      <c r="B65" s="244"/>
      <c r="C65" s="242"/>
      <c r="D65" s="12"/>
      <c r="F65" s="6"/>
      <c r="G65" s="101"/>
      <c r="H65" s="101"/>
      <c r="I65" s="245"/>
      <c r="J65" s="266"/>
      <c r="K65" s="245"/>
      <c r="L65" s="101"/>
      <c r="M65" s="242"/>
      <c r="N65" s="242"/>
      <c r="O65" s="246"/>
      <c r="P65" s="267"/>
      <c r="Q65" s="242"/>
      <c r="U65" s="243"/>
      <c r="V65" s="243"/>
      <c r="W65" s="243"/>
      <c r="X65" s="243"/>
      <c r="Y65" s="243"/>
      <c r="Z65" s="247"/>
    </row>
    <row r="66" spans="1:26" ht="16.5" customHeight="1" x14ac:dyDescent="0.25">
      <c r="A66" s="244"/>
      <c r="B66" s="244"/>
      <c r="C66" s="242"/>
      <c r="D66" s="12"/>
      <c r="F66" s="6"/>
      <c r="G66" s="101"/>
      <c r="H66" s="101"/>
      <c r="I66" s="245"/>
      <c r="J66" s="266"/>
      <c r="K66" s="245"/>
      <c r="L66" s="101"/>
      <c r="M66" s="242"/>
      <c r="N66" s="242"/>
      <c r="O66" s="246"/>
      <c r="P66" s="267"/>
      <c r="Q66" s="242"/>
      <c r="U66" s="243"/>
      <c r="V66" s="243"/>
      <c r="W66" s="243"/>
      <c r="X66" s="243"/>
      <c r="Y66" s="243"/>
      <c r="Z66" s="247"/>
    </row>
    <row r="67" spans="1:26" ht="16.5" customHeight="1" x14ac:dyDescent="0.25">
      <c r="A67" s="216"/>
      <c r="B67" s="216"/>
      <c r="C67" s="219"/>
      <c r="D67" s="12"/>
      <c r="F67" s="6"/>
      <c r="G67" s="101"/>
      <c r="H67" s="101"/>
      <c r="I67" s="215"/>
      <c r="J67" s="266"/>
      <c r="K67" s="215"/>
      <c r="L67" s="101"/>
      <c r="M67" s="219"/>
      <c r="N67" s="219"/>
      <c r="O67" s="218"/>
      <c r="P67" s="267"/>
      <c r="Q67" s="219"/>
      <c r="U67" s="217"/>
      <c r="V67" s="217"/>
      <c r="W67" s="217"/>
      <c r="X67" s="217"/>
      <c r="Y67" s="217"/>
      <c r="Z67" s="220"/>
    </row>
    <row r="68" spans="1:26" ht="16.5" customHeight="1" x14ac:dyDescent="0.25">
      <c r="A68" s="216"/>
      <c r="B68" s="216"/>
      <c r="C68" s="219"/>
      <c r="D68" s="12"/>
      <c r="F68" s="6"/>
      <c r="G68" s="101"/>
      <c r="H68" s="101"/>
      <c r="I68" s="215"/>
      <c r="J68" s="266"/>
      <c r="K68" s="215"/>
      <c r="L68" s="101"/>
      <c r="M68" s="219"/>
      <c r="N68" s="219"/>
      <c r="O68" s="218"/>
      <c r="P68" s="267"/>
      <c r="Q68" s="219"/>
      <c r="U68" s="217"/>
      <c r="V68" s="217"/>
      <c r="W68" s="217"/>
      <c r="X68" s="217"/>
      <c r="Y68" s="217"/>
      <c r="Z68" s="220"/>
    </row>
    <row r="69" spans="1:26" ht="16.5" customHeight="1" x14ac:dyDescent="0.25">
      <c r="A69" s="237"/>
      <c r="B69" s="237"/>
      <c r="C69" s="235"/>
      <c r="D69" s="12"/>
      <c r="F69" s="6"/>
      <c r="G69" s="101"/>
      <c r="H69" s="101"/>
      <c r="I69" s="236"/>
      <c r="J69" s="266"/>
      <c r="K69" s="236"/>
      <c r="L69" s="101"/>
      <c r="M69" s="235"/>
      <c r="N69" s="235"/>
      <c r="O69" s="239"/>
      <c r="P69" s="267"/>
      <c r="Q69" s="235"/>
      <c r="U69" s="238"/>
      <c r="V69" s="238"/>
      <c r="W69" s="238"/>
      <c r="X69" s="238"/>
      <c r="Y69" s="238"/>
      <c r="Z69" s="240"/>
    </row>
    <row r="70" spans="1:26" ht="16.5" customHeight="1" x14ac:dyDescent="0.25">
      <c r="A70" s="216"/>
      <c r="B70" s="216"/>
      <c r="C70" s="219"/>
      <c r="D70" s="12"/>
      <c r="F70" s="6"/>
      <c r="G70" s="101"/>
      <c r="H70" s="101"/>
      <c r="I70" s="215"/>
      <c r="J70" s="266"/>
      <c r="K70" s="215"/>
      <c r="L70" s="101"/>
      <c r="M70" s="219"/>
      <c r="N70" s="219"/>
      <c r="O70" s="218"/>
      <c r="P70" s="267"/>
      <c r="Q70" s="219"/>
      <c r="U70" s="217"/>
      <c r="V70" s="217"/>
      <c r="W70" s="217"/>
      <c r="X70" s="217"/>
      <c r="Y70" s="217"/>
      <c r="Z70" s="220"/>
    </row>
    <row r="71" spans="1:26" ht="16.5" customHeight="1" x14ac:dyDescent="0.25">
      <c r="A71" s="216"/>
      <c r="B71" s="216"/>
      <c r="C71" s="219"/>
      <c r="D71" s="12"/>
      <c r="F71" s="6"/>
      <c r="G71" s="101"/>
      <c r="H71" s="101"/>
      <c r="I71" s="215"/>
      <c r="J71" s="266"/>
      <c r="K71" s="215"/>
      <c r="L71" s="101"/>
      <c r="M71" s="219"/>
      <c r="N71" s="219"/>
      <c r="O71" s="218"/>
      <c r="P71" s="267"/>
      <c r="Q71" s="219"/>
      <c r="U71" s="217"/>
      <c r="V71" s="217"/>
      <c r="W71" s="217"/>
      <c r="X71" s="217"/>
      <c r="Y71" s="217"/>
      <c r="Z71" s="220"/>
    </row>
    <row r="72" spans="1:26" ht="16.5" customHeight="1" x14ac:dyDescent="0.25">
      <c r="A72" s="216"/>
      <c r="B72" s="216"/>
      <c r="C72" s="325" t="s">
        <v>227</v>
      </c>
      <c r="D72" s="325"/>
      <c r="E72" s="101"/>
      <c r="F72" s="101"/>
      <c r="G72" s="101"/>
      <c r="H72" s="101"/>
      <c r="I72" s="215"/>
      <c r="J72" s="266"/>
      <c r="K72" s="215"/>
      <c r="L72" s="101"/>
      <c r="M72" s="219"/>
      <c r="N72" s="219"/>
      <c r="O72" s="218"/>
      <c r="P72" s="267"/>
      <c r="Q72" s="219"/>
      <c r="U72" s="217"/>
      <c r="V72" s="217"/>
      <c r="W72" s="217"/>
      <c r="X72" s="217"/>
      <c r="Y72" s="217"/>
      <c r="Z72" s="220"/>
    </row>
    <row r="73" spans="1:26" ht="16.5" customHeight="1" x14ac:dyDescent="0.25">
      <c r="A73" s="251"/>
      <c r="B73" s="251"/>
      <c r="C73" s="252"/>
      <c r="D73" s="298" t="s">
        <v>315</v>
      </c>
      <c r="E73" s="101"/>
      <c r="F73" s="101"/>
      <c r="G73" s="101"/>
      <c r="H73" s="101"/>
      <c r="I73" s="248"/>
      <c r="J73" s="266"/>
      <c r="K73" s="248"/>
      <c r="L73" s="101"/>
      <c r="M73" s="249"/>
      <c r="N73" s="249"/>
      <c r="O73" s="252"/>
      <c r="P73" s="267"/>
      <c r="Q73" s="249"/>
      <c r="U73" s="250"/>
      <c r="V73" s="250"/>
      <c r="W73" s="250"/>
      <c r="X73" s="250"/>
      <c r="Y73" s="250"/>
      <c r="Z73" s="255"/>
    </row>
    <row r="74" spans="1:26" ht="16.5" customHeight="1" x14ac:dyDescent="0.25">
      <c r="A74" s="216"/>
      <c r="B74" s="216"/>
      <c r="C74" s="216"/>
      <c r="D74" s="216"/>
      <c r="E74" s="216"/>
      <c r="F74" s="100"/>
      <c r="G74" s="101"/>
      <c r="H74" s="101"/>
      <c r="I74" s="215"/>
      <c r="J74" s="266"/>
      <c r="K74" s="215"/>
      <c r="L74" s="101"/>
      <c r="M74" s="219"/>
      <c r="N74" s="219"/>
      <c r="O74" s="218"/>
      <c r="P74" s="267"/>
      <c r="Q74" s="219"/>
      <c r="U74" s="217"/>
      <c r="V74" s="217"/>
      <c r="W74" s="217"/>
      <c r="X74" s="217"/>
      <c r="Y74" s="217"/>
      <c r="Z74" s="220"/>
    </row>
    <row r="75" spans="1:26" ht="16.5" customHeight="1" x14ac:dyDescent="0.25">
      <c r="A75" s="216"/>
      <c r="B75" s="216"/>
      <c r="C75" s="216"/>
      <c r="D75" s="216"/>
      <c r="E75" s="216"/>
      <c r="F75" s="100"/>
      <c r="G75" s="101"/>
      <c r="H75" s="101"/>
      <c r="I75" s="215"/>
      <c r="J75" s="266"/>
      <c r="K75" s="215"/>
      <c r="L75" s="101"/>
      <c r="M75" s="219"/>
      <c r="N75" s="219"/>
      <c r="O75" s="218"/>
      <c r="P75" s="267"/>
      <c r="Q75" s="219"/>
      <c r="U75" s="217"/>
      <c r="V75" s="217"/>
      <c r="W75" s="217"/>
      <c r="X75" s="217"/>
      <c r="Y75" s="217"/>
      <c r="Z75" s="220"/>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 ref="D2:S7"/>
    <mergeCell ref="D28:D29"/>
    <mergeCell ref="U9:X9"/>
    <mergeCell ref="U8:W8"/>
    <mergeCell ref="R8:S8"/>
    <mergeCell ref="B9:L9"/>
    <mergeCell ref="T10:Y10"/>
    <mergeCell ref="C18:X18"/>
    <mergeCell ref="N19:Q19"/>
    <mergeCell ref="U27:V27"/>
    <mergeCell ref="U50:Y50"/>
    <mergeCell ref="C62:F62"/>
    <mergeCell ref="C72:D72"/>
    <mergeCell ref="C61:F61"/>
    <mergeCell ref="A50:E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91"/>
  <sheetViews>
    <sheetView topLeftCell="A140" zoomScaleNormal="100" workbookViewId="0">
      <selection activeCell="F122" sqref="F1:L1048576"/>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0"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2" hidden="1" x14ac:dyDescent="0.2"/>
    <row r="2" spans="1:22" x14ac:dyDescent="0.2">
      <c r="A2" s="228"/>
      <c r="B2" s="214"/>
      <c r="C2" s="228"/>
      <c r="D2" s="354"/>
      <c r="E2" s="354"/>
      <c r="F2" s="354"/>
      <c r="G2" s="354"/>
      <c r="H2" s="354"/>
      <c r="I2" s="354"/>
      <c r="J2" s="354"/>
      <c r="K2" s="354"/>
      <c r="L2" s="354"/>
      <c r="M2" s="354"/>
      <c r="N2" s="354"/>
      <c r="O2" s="354"/>
      <c r="P2" s="354"/>
      <c r="Q2" s="354"/>
      <c r="R2" s="354"/>
      <c r="S2" s="228"/>
      <c r="T2" s="228"/>
      <c r="U2" s="228"/>
    </row>
    <row r="3" spans="1:22" x14ac:dyDescent="0.2">
      <c r="A3" s="228"/>
      <c r="B3" s="214"/>
      <c r="C3" s="228"/>
      <c r="D3" s="354"/>
      <c r="E3" s="354"/>
      <c r="F3" s="354"/>
      <c r="G3" s="354"/>
      <c r="H3" s="354"/>
      <c r="I3" s="354"/>
      <c r="J3" s="354"/>
      <c r="K3" s="354"/>
      <c r="L3" s="354"/>
      <c r="M3" s="354"/>
      <c r="N3" s="354"/>
      <c r="O3" s="354"/>
      <c r="P3" s="354"/>
      <c r="Q3" s="354"/>
      <c r="R3" s="354"/>
      <c r="S3" s="228"/>
      <c r="T3" s="228"/>
      <c r="U3" s="228"/>
    </row>
    <row r="4" spans="1:22" x14ac:dyDescent="0.2">
      <c r="A4" s="228"/>
      <c r="B4" s="214"/>
      <c r="C4" s="228"/>
      <c r="D4" s="354"/>
      <c r="E4" s="354"/>
      <c r="F4" s="354"/>
      <c r="G4" s="354"/>
      <c r="H4" s="354"/>
      <c r="I4" s="354"/>
      <c r="J4" s="354"/>
      <c r="K4" s="354"/>
      <c r="L4" s="354"/>
      <c r="M4" s="354"/>
      <c r="N4" s="354"/>
      <c r="O4" s="354"/>
      <c r="P4" s="354"/>
      <c r="Q4" s="354"/>
      <c r="R4" s="354"/>
      <c r="S4" s="228"/>
      <c r="T4" s="228"/>
      <c r="U4" s="228"/>
    </row>
    <row r="5" spans="1:22" x14ac:dyDescent="0.2">
      <c r="A5" s="228"/>
      <c r="B5" s="214"/>
      <c r="C5" s="228"/>
      <c r="D5" s="354"/>
      <c r="E5" s="354"/>
      <c r="F5" s="354"/>
      <c r="G5" s="354"/>
      <c r="H5" s="354"/>
      <c r="I5" s="354"/>
      <c r="J5" s="354"/>
      <c r="K5" s="354"/>
      <c r="L5" s="354"/>
      <c r="M5" s="354"/>
      <c r="N5" s="354"/>
      <c r="O5" s="354"/>
      <c r="P5" s="354"/>
      <c r="Q5" s="354"/>
      <c r="R5" s="354"/>
      <c r="S5" s="228"/>
      <c r="T5" s="228"/>
      <c r="U5" s="228"/>
    </row>
    <row r="6" spans="1:22" x14ac:dyDescent="0.2">
      <c r="A6" s="228"/>
      <c r="B6" s="214"/>
      <c r="C6" s="228"/>
      <c r="D6" s="354"/>
      <c r="E6" s="354"/>
      <c r="F6" s="354"/>
      <c r="G6" s="354"/>
      <c r="H6" s="354"/>
      <c r="I6" s="354"/>
      <c r="J6" s="354"/>
      <c r="K6" s="354"/>
      <c r="L6" s="354"/>
      <c r="M6" s="354"/>
      <c r="N6" s="354"/>
      <c r="O6" s="354"/>
      <c r="P6" s="354"/>
      <c r="Q6" s="354"/>
      <c r="R6" s="354"/>
      <c r="S6" s="228"/>
      <c r="T6" s="228"/>
      <c r="U6" s="228"/>
    </row>
    <row r="7" spans="1:22" ht="18.75" x14ac:dyDescent="0.2">
      <c r="B7" s="332" t="s">
        <v>257</v>
      </c>
      <c r="C7" s="332"/>
      <c r="D7" s="332"/>
      <c r="E7" s="332"/>
      <c r="F7" s="332"/>
      <c r="G7" s="332"/>
      <c r="H7" s="332"/>
      <c r="I7" s="332"/>
      <c r="J7" s="332"/>
      <c r="K7" s="332"/>
      <c r="L7" s="332"/>
      <c r="M7" s="332"/>
      <c r="N7" s="332"/>
      <c r="O7" s="178"/>
      <c r="P7" s="178"/>
      <c r="Q7" s="178"/>
      <c r="R7" s="178"/>
      <c r="T7" s="178"/>
      <c r="U7" s="178"/>
    </row>
    <row r="8" spans="1:22" x14ac:dyDescent="0.25">
      <c r="A8" s="228"/>
      <c r="B8" s="296"/>
      <c r="C8" s="214"/>
      <c r="M8" s="228"/>
      <c r="N8" s="228"/>
      <c r="O8" s="228"/>
      <c r="P8" s="228"/>
      <c r="Q8" s="228"/>
      <c r="R8" s="228"/>
      <c r="S8" s="228"/>
      <c r="T8" s="228"/>
      <c r="U8" s="228"/>
    </row>
    <row r="9" spans="1:22" ht="18.75" x14ac:dyDescent="0.2">
      <c r="C9" s="178"/>
      <c r="M9" s="178"/>
      <c r="N9" s="178"/>
      <c r="O9" s="178"/>
      <c r="P9" s="228"/>
      <c r="Q9" s="232"/>
      <c r="R9" s="229" t="s">
        <v>256</v>
      </c>
      <c r="S9" s="232"/>
      <c r="T9" s="232"/>
      <c r="U9" s="11"/>
      <c r="V9" s="11"/>
    </row>
    <row r="10" spans="1:22" ht="18.75" x14ac:dyDescent="0.2">
      <c r="A10" s="191"/>
      <c r="C10" s="191"/>
      <c r="M10" s="191"/>
      <c r="N10" s="191"/>
      <c r="O10" s="191"/>
      <c r="P10" s="191"/>
      <c r="Q10" s="11"/>
      <c r="R10" s="254" t="s">
        <v>414</v>
      </c>
      <c r="S10" s="254"/>
      <c r="T10" s="254"/>
      <c r="U10" s="254"/>
      <c r="V10" s="254"/>
    </row>
    <row r="11" spans="1:22" ht="18.75" x14ac:dyDescent="0.2">
      <c r="C11" s="178"/>
      <c r="M11" s="178"/>
      <c r="N11" s="178"/>
      <c r="O11" s="178"/>
      <c r="P11" s="178"/>
      <c r="Q11" s="373"/>
      <c r="R11" s="373"/>
      <c r="S11" s="373"/>
      <c r="T11" s="373"/>
      <c r="U11" s="373"/>
      <c r="V11" s="373"/>
    </row>
    <row r="12" spans="1:22" ht="18.75" x14ac:dyDescent="0.2">
      <c r="C12" s="181"/>
      <c r="M12" s="181"/>
      <c r="N12" s="181"/>
      <c r="O12" s="181"/>
      <c r="P12" s="181"/>
      <c r="Q12" s="180"/>
      <c r="R12" s="180"/>
      <c r="S12" s="209"/>
      <c r="T12" s="180"/>
      <c r="U12" s="180"/>
      <c r="V12" s="180"/>
    </row>
    <row r="13" spans="1:22" ht="18.75" x14ac:dyDescent="0.2">
      <c r="A13" s="264"/>
      <c r="B13" s="214"/>
      <c r="C13" s="264"/>
      <c r="M13" s="264"/>
      <c r="N13" s="264"/>
      <c r="O13" s="264"/>
      <c r="P13" s="264"/>
      <c r="Q13" s="265"/>
      <c r="R13" s="265"/>
      <c r="S13" s="265"/>
      <c r="T13" s="265"/>
      <c r="U13" s="265"/>
      <c r="V13" s="265"/>
    </row>
    <row r="14" spans="1:22" ht="18.75" x14ac:dyDescent="0.2">
      <c r="C14" s="181"/>
      <c r="M14" s="181"/>
      <c r="N14" s="181"/>
      <c r="O14" s="181"/>
      <c r="P14" s="181"/>
      <c r="Q14" s="180"/>
      <c r="R14" s="180"/>
      <c r="S14" s="209"/>
      <c r="T14" s="180"/>
      <c r="U14" s="180"/>
      <c r="V14" s="180"/>
    </row>
    <row r="15" spans="1:22" x14ac:dyDescent="0.2">
      <c r="C15" s="178"/>
      <c r="M15" s="178"/>
      <c r="N15" s="178"/>
      <c r="O15" s="178"/>
      <c r="P15" s="178"/>
      <c r="Q15" s="178"/>
      <c r="R15" s="178"/>
      <c r="T15" s="178"/>
      <c r="U15" s="178"/>
    </row>
    <row r="16" spans="1:22" x14ac:dyDescent="0.2">
      <c r="C16" s="178"/>
      <c r="M16" s="178"/>
      <c r="N16" s="178"/>
      <c r="O16" s="178"/>
      <c r="P16" s="178"/>
      <c r="Q16" s="178"/>
      <c r="R16" s="178"/>
      <c r="T16" s="178"/>
      <c r="U16" s="178"/>
    </row>
    <row r="17" spans="1:42" ht="18" customHeight="1" x14ac:dyDescent="0.2">
      <c r="D17" s="105"/>
      <c r="E17" s="374" t="s">
        <v>56</v>
      </c>
      <c r="F17" s="374"/>
      <c r="G17" s="374"/>
      <c r="H17" s="374"/>
      <c r="I17" s="374"/>
      <c r="J17" s="374"/>
      <c r="K17" s="374"/>
      <c r="L17" s="374"/>
      <c r="M17" s="374"/>
      <c r="N17" s="374"/>
      <c r="O17" s="374"/>
      <c r="P17" s="108"/>
      <c r="Q17" s="108"/>
      <c r="R17" s="108"/>
      <c r="S17" s="213"/>
    </row>
    <row r="18" spans="1:42" ht="18" customHeight="1" x14ac:dyDescent="0.2">
      <c r="C18" s="178"/>
      <c r="D18" s="105"/>
      <c r="F18" s="179"/>
      <c r="G18" s="179"/>
      <c r="H18" s="179"/>
      <c r="I18" s="179"/>
      <c r="J18" s="179"/>
      <c r="K18" s="179"/>
      <c r="L18" s="213"/>
      <c r="M18" s="179"/>
      <c r="N18" s="179"/>
      <c r="O18" s="179"/>
      <c r="P18" s="179"/>
      <c r="Q18" s="179"/>
      <c r="R18" s="179"/>
      <c r="S18" s="213"/>
      <c r="T18" s="178"/>
      <c r="U18" s="178"/>
    </row>
    <row r="19" spans="1:42" ht="15" customHeight="1" x14ac:dyDescent="0.2">
      <c r="D19" s="105"/>
      <c r="F19" s="105"/>
      <c r="G19" s="105"/>
      <c r="H19" s="105"/>
      <c r="I19" s="176"/>
      <c r="J19" s="105"/>
      <c r="K19" s="105"/>
      <c r="L19" s="214"/>
    </row>
    <row r="20" spans="1:42" ht="16.5" thickBot="1" x14ac:dyDescent="0.25">
      <c r="B20" s="97"/>
      <c r="C20" s="17"/>
      <c r="D20" s="97"/>
    </row>
    <row r="21" spans="1:42" ht="21" customHeight="1" thickBot="1" x14ac:dyDescent="0.25">
      <c r="B21" s="97"/>
      <c r="D21" s="98"/>
      <c r="E21" s="257" t="s">
        <v>0</v>
      </c>
      <c r="F21" s="92" t="s">
        <v>3</v>
      </c>
      <c r="G21" s="109" t="s">
        <v>4</v>
      </c>
      <c r="H21" s="42" t="s">
        <v>5</v>
      </c>
      <c r="I21" s="72" t="s">
        <v>2</v>
      </c>
      <c r="J21" s="110" t="s">
        <v>57</v>
      </c>
      <c r="K21" s="42" t="s">
        <v>298</v>
      </c>
      <c r="L21" s="111">
        <v>66.08</v>
      </c>
      <c r="M21" s="112" t="s">
        <v>3</v>
      </c>
      <c r="N21" s="112" t="s">
        <v>4</v>
      </c>
      <c r="O21" s="112" t="s">
        <v>5</v>
      </c>
      <c r="P21" s="64" t="s">
        <v>2</v>
      </c>
      <c r="Q21" s="64" t="s">
        <v>57</v>
      </c>
      <c r="R21" s="64" t="s">
        <v>298</v>
      </c>
      <c r="S21" s="221" t="s">
        <v>398</v>
      </c>
      <c r="T21" s="113"/>
      <c r="U21" s="114"/>
      <c r="V21" s="375"/>
      <c r="W21" s="375"/>
    </row>
    <row r="22" spans="1:42" s="105" customFormat="1" ht="191.25" customHeight="1" thickBot="1" x14ac:dyDescent="0.25">
      <c r="A22" s="335" t="s">
        <v>6</v>
      </c>
      <c r="B22" s="350" t="s">
        <v>7</v>
      </c>
      <c r="C22" s="335" t="s">
        <v>58</v>
      </c>
      <c r="D22" s="335" t="s">
        <v>59</v>
      </c>
      <c r="E22" s="378" t="s">
        <v>60</v>
      </c>
      <c r="F22" s="115" t="s">
        <v>251</v>
      </c>
      <c r="G22" s="115" t="s">
        <v>61</v>
      </c>
      <c r="H22" s="115" t="s">
        <v>62</v>
      </c>
      <c r="I22" s="177" t="s">
        <v>63</v>
      </c>
      <c r="J22" s="116" t="s">
        <v>316</v>
      </c>
      <c r="K22" s="28" t="s">
        <v>13</v>
      </c>
      <c r="L22" s="114" t="s">
        <v>250</v>
      </c>
      <c r="M22" s="316" t="s">
        <v>249</v>
      </c>
      <c r="N22" s="117" t="s">
        <v>302</v>
      </c>
      <c r="O22" s="117" t="s">
        <v>301</v>
      </c>
      <c r="P22" s="117" t="s">
        <v>300</v>
      </c>
      <c r="Q22" s="317" t="s">
        <v>316</v>
      </c>
      <c r="R22" s="117" t="s">
        <v>299</v>
      </c>
      <c r="S22" s="44" t="s">
        <v>250</v>
      </c>
      <c r="T22" s="44" t="s">
        <v>14</v>
      </c>
      <c r="U22" s="380" t="s">
        <v>15</v>
      </c>
      <c r="V22" s="376" t="s">
        <v>64</v>
      </c>
      <c r="W22" s="376" t="s">
        <v>65</v>
      </c>
    </row>
    <row r="23" spans="1:42" s="105" customFormat="1" ht="98.25" customHeight="1" thickBot="1" x14ac:dyDescent="0.25">
      <c r="A23" s="382"/>
      <c r="B23" s="385"/>
      <c r="C23" s="382"/>
      <c r="D23" s="382"/>
      <c r="E23" s="379"/>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81"/>
      <c r="V23" s="377"/>
      <c r="W23" s="377"/>
    </row>
    <row r="24" spans="1:42" ht="29.25" customHeight="1" x14ac:dyDescent="0.2">
      <c r="A24" s="386">
        <v>1</v>
      </c>
      <c r="B24" s="388" t="s">
        <v>69</v>
      </c>
      <c r="C24" s="386">
        <v>1</v>
      </c>
      <c r="D24" s="390" t="s">
        <v>70</v>
      </c>
      <c r="E24" s="383" t="s">
        <v>71</v>
      </c>
      <c r="F24" s="386">
        <v>17000</v>
      </c>
      <c r="G24" s="386">
        <v>2000</v>
      </c>
      <c r="H24" s="386">
        <v>3000</v>
      </c>
      <c r="I24" s="392">
        <v>1000</v>
      </c>
      <c r="J24" s="386">
        <v>2000</v>
      </c>
      <c r="K24" s="386">
        <v>1000</v>
      </c>
      <c r="L24" s="211"/>
      <c r="M24" s="357">
        <f t="shared" ref="M24:S24" si="0">F24/1.21</f>
        <v>14049.586776859505</v>
      </c>
      <c r="N24" s="357">
        <f t="shared" si="0"/>
        <v>1652.8925619834711</v>
      </c>
      <c r="O24" s="357">
        <f t="shared" si="0"/>
        <v>2479.3388429752067</v>
      </c>
      <c r="P24" s="357">
        <f t="shared" si="0"/>
        <v>826.44628099173553</v>
      </c>
      <c r="Q24" s="357">
        <f t="shared" si="0"/>
        <v>1652.8925619834711</v>
      </c>
      <c r="R24" s="357">
        <f t="shared" si="0"/>
        <v>826.44628099173553</v>
      </c>
      <c r="S24" s="357">
        <f t="shared" si="0"/>
        <v>0</v>
      </c>
      <c r="T24" s="357">
        <f>SUM(M24:S24)</f>
        <v>21487.603305785124</v>
      </c>
      <c r="U24" s="371" t="s">
        <v>72</v>
      </c>
      <c r="V24" s="359" t="s">
        <v>325</v>
      </c>
      <c r="W24" s="361" t="s">
        <v>324</v>
      </c>
    </row>
    <row r="25" spans="1:42" ht="19.5" customHeight="1" thickBot="1" x14ac:dyDescent="0.25">
      <c r="A25" s="387"/>
      <c r="B25" s="389"/>
      <c r="C25" s="387"/>
      <c r="D25" s="391"/>
      <c r="E25" s="384"/>
      <c r="F25" s="387"/>
      <c r="G25" s="387"/>
      <c r="H25" s="387"/>
      <c r="I25" s="393"/>
      <c r="J25" s="387"/>
      <c r="K25" s="387"/>
      <c r="L25" s="212"/>
      <c r="M25" s="358"/>
      <c r="N25" s="358"/>
      <c r="O25" s="358"/>
      <c r="P25" s="358"/>
      <c r="Q25" s="358"/>
      <c r="R25" s="358"/>
      <c r="S25" s="358"/>
      <c r="T25" s="358"/>
      <c r="U25" s="372"/>
      <c r="V25" s="360"/>
      <c r="W25" s="362"/>
    </row>
    <row r="26" spans="1:42" s="118" customFormat="1" ht="25.5" customHeight="1" thickBot="1" x14ac:dyDescent="0.25">
      <c r="A26" s="42">
        <v>2</v>
      </c>
      <c r="B26" s="38"/>
      <c r="C26" s="42"/>
      <c r="D26" s="69" t="s">
        <v>73</v>
      </c>
      <c r="E26" s="119"/>
      <c r="F26" s="49">
        <f t="shared" ref="F26:K26" si="1">SUM(F24)</f>
        <v>17000</v>
      </c>
      <c r="G26" s="49">
        <f t="shared" si="1"/>
        <v>2000</v>
      </c>
      <c r="H26" s="49">
        <f t="shared" si="1"/>
        <v>3000</v>
      </c>
      <c r="I26" s="49">
        <f t="shared" si="1"/>
        <v>1000</v>
      </c>
      <c r="J26" s="49">
        <f t="shared" si="1"/>
        <v>2000</v>
      </c>
      <c r="K26" s="49">
        <f t="shared" si="1"/>
        <v>1000</v>
      </c>
      <c r="L26" s="49"/>
      <c r="M26" s="51">
        <f t="shared" ref="M26:T26" si="2">SUM(M24)</f>
        <v>14049.586776859505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21487.603305785124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27000</v>
      </c>
      <c r="I27" s="49">
        <v>2000</v>
      </c>
      <c r="J27" s="49">
        <v>2000</v>
      </c>
      <c r="K27" s="49">
        <v>1000</v>
      </c>
      <c r="L27" s="49"/>
      <c r="M27" s="51">
        <f t="shared" ref="M27:S27" si="3">F27/1.21</f>
        <v>3305.7851239669421</v>
      </c>
      <c r="N27" s="51">
        <f t="shared" si="3"/>
        <v>12396.694214876034</v>
      </c>
      <c r="O27" s="51">
        <f t="shared" si="3"/>
        <v>22314.049586776859</v>
      </c>
      <c r="P27" s="51">
        <f t="shared" si="3"/>
        <v>1652.8925619834711</v>
      </c>
      <c r="Q27" s="51">
        <f t="shared" si="3"/>
        <v>1652.8925619834711</v>
      </c>
      <c r="R27" s="51">
        <f t="shared" si="3"/>
        <v>826.44628099173553</v>
      </c>
      <c r="S27" s="51">
        <f t="shared" si="3"/>
        <v>0</v>
      </c>
      <c r="T27" s="51">
        <f>SUM(M27:S27)</f>
        <v>42148.760330578509</v>
      </c>
      <c r="U27" s="123" t="s">
        <v>72</v>
      </c>
      <c r="V27" s="124" t="s">
        <v>330</v>
      </c>
      <c r="W27" s="124" t="s">
        <v>333</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27000</v>
      </c>
      <c r="I28" s="49">
        <f t="shared" si="4"/>
        <v>2000</v>
      </c>
      <c r="J28" s="49">
        <f t="shared" si="4"/>
        <v>2000</v>
      </c>
      <c r="K28" s="49">
        <f t="shared" si="4"/>
        <v>1000</v>
      </c>
      <c r="L28" s="49"/>
      <c r="M28" s="51">
        <f t="shared" ref="M28:T28" si="5">SUM(M27)</f>
        <v>3305.7851239669421</v>
      </c>
      <c r="N28" s="51">
        <f t="shared" si="5"/>
        <v>12396.694214876034</v>
      </c>
      <c r="O28" s="51">
        <f t="shared" si="5"/>
        <v>22314.049586776859</v>
      </c>
      <c r="P28" s="51">
        <f t="shared" si="5"/>
        <v>1652.8925619834711</v>
      </c>
      <c r="Q28" s="51">
        <f t="shared" si="5"/>
        <v>1652.8925619834711</v>
      </c>
      <c r="R28" s="51">
        <f t="shared" si="5"/>
        <v>826.44628099173553</v>
      </c>
      <c r="S28" s="51">
        <f t="shared" si="5"/>
        <v>0</v>
      </c>
      <c r="T28" s="51">
        <f t="shared" si="5"/>
        <v>42148.760330578509</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418000</v>
      </c>
      <c r="G29" s="49">
        <v>200000</v>
      </c>
      <c r="H29" s="172">
        <v>398000</v>
      </c>
      <c r="I29" s="49">
        <v>30000</v>
      </c>
      <c r="J29" s="49">
        <v>40000</v>
      </c>
      <c r="K29" s="49">
        <v>22000</v>
      </c>
      <c r="L29" s="49"/>
      <c r="M29" s="51">
        <f t="shared" ref="M29:S29" si="6">F29/1.21</f>
        <v>345454.54545454547</v>
      </c>
      <c r="N29" s="51">
        <f t="shared" si="6"/>
        <v>165289.25619834711</v>
      </c>
      <c r="O29" s="51">
        <f t="shared" si="6"/>
        <v>328925.61983471073</v>
      </c>
      <c r="P29" s="51">
        <f t="shared" si="6"/>
        <v>24793.388429752067</v>
      </c>
      <c r="Q29" s="51">
        <f t="shared" si="6"/>
        <v>33057.85123966942</v>
      </c>
      <c r="R29" s="51">
        <f t="shared" si="6"/>
        <v>18181.818181818184</v>
      </c>
      <c r="S29" s="51">
        <f t="shared" si="6"/>
        <v>0</v>
      </c>
      <c r="T29" s="51">
        <f>SUM(M29:S29)</f>
        <v>915702.47933884303</v>
      </c>
      <c r="U29" s="123" t="s">
        <v>72</v>
      </c>
      <c r="V29" s="363" t="s">
        <v>81</v>
      </c>
      <c r="W29" s="364"/>
    </row>
    <row r="30" spans="1:42" ht="30" customHeight="1" thickBot="1" x14ac:dyDescent="0.25">
      <c r="A30" s="42">
        <v>6</v>
      </c>
      <c r="B30" s="42"/>
      <c r="C30" s="42"/>
      <c r="D30" s="92" t="s">
        <v>82</v>
      </c>
      <c r="E30" s="119"/>
      <c r="F30" s="49">
        <f t="shared" ref="F30:K30" si="7">SUM(F29)</f>
        <v>418000</v>
      </c>
      <c r="G30" s="49">
        <f t="shared" si="7"/>
        <v>200000</v>
      </c>
      <c r="H30" s="49">
        <f t="shared" si="7"/>
        <v>398000</v>
      </c>
      <c r="I30" s="49">
        <f t="shared" si="7"/>
        <v>30000</v>
      </c>
      <c r="J30" s="49">
        <f t="shared" si="7"/>
        <v>40000</v>
      </c>
      <c r="K30" s="49">
        <f t="shared" si="7"/>
        <v>22000</v>
      </c>
      <c r="L30" s="49"/>
      <c r="M30" s="51">
        <f t="shared" ref="M30:T30" si="8">SUM(M29)</f>
        <v>345454.54545454547</v>
      </c>
      <c r="N30" s="51">
        <f t="shared" si="8"/>
        <v>165289.25619834711</v>
      </c>
      <c r="O30" s="51">
        <f t="shared" si="8"/>
        <v>328925.61983471073</v>
      </c>
      <c r="P30" s="51">
        <f t="shared" si="8"/>
        <v>24793.388429752067</v>
      </c>
      <c r="Q30" s="51">
        <f t="shared" si="8"/>
        <v>33057.85123966942</v>
      </c>
      <c r="R30" s="51">
        <f t="shared" si="8"/>
        <v>18181.818181818184</v>
      </c>
      <c r="S30" s="51">
        <f t="shared" si="8"/>
        <v>0</v>
      </c>
      <c r="T30" s="51">
        <f t="shared" si="8"/>
        <v>915702.47933884303</v>
      </c>
      <c r="U30" s="123"/>
      <c r="V30" s="365"/>
      <c r="W30" s="366"/>
    </row>
    <row r="31" spans="1:42" ht="47.25" customHeight="1" thickBot="1" x14ac:dyDescent="0.25">
      <c r="A31" s="42">
        <v>7</v>
      </c>
      <c r="B31" s="42" t="s">
        <v>83</v>
      </c>
      <c r="C31" s="42">
        <v>4</v>
      </c>
      <c r="D31" s="69" t="s">
        <v>312</v>
      </c>
      <c r="E31" s="119" t="s">
        <v>84</v>
      </c>
      <c r="F31" s="49">
        <v>25000</v>
      </c>
      <c r="G31" s="49">
        <v>28000</v>
      </c>
      <c r="H31" s="49">
        <v>43500</v>
      </c>
      <c r="I31" s="49">
        <v>5000</v>
      </c>
      <c r="J31" s="49">
        <v>4000</v>
      </c>
      <c r="K31" s="49">
        <v>8000</v>
      </c>
      <c r="L31" s="49"/>
      <c r="M31" s="51">
        <f t="shared" ref="M31:S31" si="9">F31/1.11</f>
        <v>22522.522522522522</v>
      </c>
      <c r="N31" s="51">
        <f t="shared" si="9"/>
        <v>25225.225225225222</v>
      </c>
      <c r="O31" s="51">
        <f t="shared" si="9"/>
        <v>39189.189189189186</v>
      </c>
      <c r="P31" s="51">
        <f t="shared" si="9"/>
        <v>4504.5045045045044</v>
      </c>
      <c r="Q31" s="51">
        <f t="shared" si="9"/>
        <v>3603.6036036036035</v>
      </c>
      <c r="R31" s="51">
        <f t="shared" si="9"/>
        <v>7207.2072072072069</v>
      </c>
      <c r="S31" s="51">
        <f t="shared" si="9"/>
        <v>0</v>
      </c>
      <c r="T31" s="51">
        <f t="shared" ref="T31:T46" si="10">SUM(M31:S31)</f>
        <v>102252.25225225223</v>
      </c>
      <c r="U31" s="123" t="s">
        <v>72</v>
      </c>
      <c r="V31" s="367"/>
      <c r="W31" s="368"/>
    </row>
    <row r="32" spans="1:42" ht="129" customHeight="1" thickBot="1" x14ac:dyDescent="0.25">
      <c r="A32" s="184">
        <v>8</v>
      </c>
      <c r="B32" s="42" t="s">
        <v>83</v>
      </c>
      <c r="C32" s="42">
        <v>5</v>
      </c>
      <c r="D32" s="69" t="s">
        <v>85</v>
      </c>
      <c r="E32" s="119" t="s">
        <v>86</v>
      </c>
      <c r="F32" s="49">
        <v>50000</v>
      </c>
      <c r="G32" s="49">
        <v>17000</v>
      </c>
      <c r="H32" s="49">
        <v>64500</v>
      </c>
      <c r="I32" s="49">
        <v>4000</v>
      </c>
      <c r="J32" s="49">
        <v>1000</v>
      </c>
      <c r="K32" s="49">
        <v>10000</v>
      </c>
      <c r="L32" s="49"/>
      <c r="M32" s="51">
        <f t="shared" ref="M32:S32" si="11">F32/1.21</f>
        <v>41322.314049586777</v>
      </c>
      <c r="N32" s="51">
        <f t="shared" si="11"/>
        <v>14049.586776859505</v>
      </c>
      <c r="O32" s="51">
        <f t="shared" si="11"/>
        <v>53305.785123966947</v>
      </c>
      <c r="P32" s="51">
        <f t="shared" si="11"/>
        <v>3305.7851239669421</v>
      </c>
      <c r="Q32" s="51">
        <f t="shared" si="11"/>
        <v>826.44628099173553</v>
      </c>
      <c r="R32" s="51">
        <f t="shared" si="11"/>
        <v>8264.4628099173551</v>
      </c>
      <c r="S32" s="51">
        <f t="shared" si="11"/>
        <v>0</v>
      </c>
      <c r="T32" s="51">
        <f t="shared" si="10"/>
        <v>121074.38016528926</v>
      </c>
      <c r="U32" s="123" t="s">
        <v>72</v>
      </c>
      <c r="V32" s="127" t="s">
        <v>325</v>
      </c>
      <c r="W32" s="127" t="s">
        <v>325</v>
      </c>
    </row>
    <row r="33" spans="1:25" ht="28.5" customHeight="1" thickBot="1" x14ac:dyDescent="0.25">
      <c r="A33" s="42">
        <v>9</v>
      </c>
      <c r="B33" s="42"/>
      <c r="C33" s="42"/>
      <c r="D33" s="42" t="s">
        <v>87</v>
      </c>
      <c r="E33" s="119"/>
      <c r="F33" s="49">
        <f t="shared" ref="F33:K33" si="12">SUM(F31:F32)</f>
        <v>75000</v>
      </c>
      <c r="G33" s="49">
        <f t="shared" si="12"/>
        <v>45000</v>
      </c>
      <c r="H33" s="49">
        <f t="shared" si="12"/>
        <v>108000</v>
      </c>
      <c r="I33" s="49">
        <f t="shared" si="12"/>
        <v>9000</v>
      </c>
      <c r="J33" s="49">
        <f t="shared" si="12"/>
        <v>5000</v>
      </c>
      <c r="K33" s="49">
        <f t="shared" si="12"/>
        <v>18000</v>
      </c>
      <c r="L33" s="49"/>
      <c r="M33" s="51">
        <f t="shared" ref="M33:S33" si="13">SUM(M31:M32)</f>
        <v>63844.8365721093</v>
      </c>
      <c r="N33" s="51">
        <f t="shared" si="13"/>
        <v>39274.812002084727</v>
      </c>
      <c r="O33" s="51">
        <f t="shared" si="13"/>
        <v>92494.974313156126</v>
      </c>
      <c r="P33" s="51">
        <f t="shared" si="13"/>
        <v>7810.2896284714461</v>
      </c>
      <c r="Q33" s="51">
        <f t="shared" si="13"/>
        <v>4430.0498845953389</v>
      </c>
      <c r="R33" s="51">
        <f t="shared" si="13"/>
        <v>15471.670017124561</v>
      </c>
      <c r="S33" s="51">
        <f t="shared" si="13"/>
        <v>0</v>
      </c>
      <c r="T33" s="51">
        <f t="shared" si="10"/>
        <v>223326.63241754149</v>
      </c>
      <c r="U33" s="128"/>
      <c r="V33" s="129"/>
      <c r="W33" s="129"/>
    </row>
    <row r="34" spans="1:25" ht="36" customHeight="1" thickBot="1" x14ac:dyDescent="0.25">
      <c r="A34" s="42">
        <v>10</v>
      </c>
      <c r="B34" s="42" t="s">
        <v>88</v>
      </c>
      <c r="C34" s="42">
        <v>6</v>
      </c>
      <c r="D34" s="69" t="s">
        <v>89</v>
      </c>
      <c r="E34" s="119" t="s">
        <v>90</v>
      </c>
      <c r="F34" s="49">
        <v>14000</v>
      </c>
      <c r="G34" s="49"/>
      <c r="H34" s="49"/>
      <c r="I34" s="49"/>
      <c r="J34" s="49"/>
      <c r="K34" s="49"/>
      <c r="L34" s="49"/>
      <c r="M34" s="51">
        <f t="shared" ref="M34:S34" si="14">F34/1.19</f>
        <v>11764.705882352942</v>
      </c>
      <c r="N34" s="51">
        <f t="shared" si="14"/>
        <v>0</v>
      </c>
      <c r="O34" s="51">
        <f t="shared" si="14"/>
        <v>0</v>
      </c>
      <c r="P34" s="51">
        <f t="shared" si="14"/>
        <v>0</v>
      </c>
      <c r="Q34" s="51">
        <f t="shared" si="14"/>
        <v>0</v>
      </c>
      <c r="R34" s="51">
        <f t="shared" si="14"/>
        <v>0</v>
      </c>
      <c r="S34" s="51">
        <f t="shared" si="14"/>
        <v>0</v>
      </c>
      <c r="T34" s="51">
        <f t="shared" si="10"/>
        <v>11764.705882352942</v>
      </c>
      <c r="U34" s="130" t="s">
        <v>72</v>
      </c>
      <c r="V34" s="127" t="s">
        <v>325</v>
      </c>
      <c r="W34" s="127" t="s">
        <v>325</v>
      </c>
    </row>
    <row r="35" spans="1:25" ht="68.25" customHeight="1" thickBot="1" x14ac:dyDescent="0.25">
      <c r="A35" s="42">
        <v>11</v>
      </c>
      <c r="B35" s="42" t="s">
        <v>88</v>
      </c>
      <c r="C35" s="42">
        <v>7</v>
      </c>
      <c r="D35" s="69" t="s">
        <v>91</v>
      </c>
      <c r="E35" s="119" t="s">
        <v>92</v>
      </c>
      <c r="F35" s="49">
        <v>1000</v>
      </c>
      <c r="G35" s="49"/>
      <c r="H35" s="49"/>
      <c r="I35" s="49"/>
      <c r="J35" s="49"/>
      <c r="K35" s="49"/>
      <c r="L35" s="49"/>
      <c r="M35" s="51">
        <f t="shared" ref="M35:S36" si="15">F35/1.21</f>
        <v>826.44628099173553</v>
      </c>
      <c r="N35" s="51">
        <f t="shared" si="15"/>
        <v>0</v>
      </c>
      <c r="O35" s="51">
        <f t="shared" si="15"/>
        <v>0</v>
      </c>
      <c r="P35" s="51">
        <f t="shared" si="15"/>
        <v>0</v>
      </c>
      <c r="Q35" s="51">
        <f t="shared" si="15"/>
        <v>0</v>
      </c>
      <c r="R35" s="51">
        <f t="shared" si="15"/>
        <v>0</v>
      </c>
      <c r="S35" s="51">
        <f t="shared" si="15"/>
        <v>0</v>
      </c>
      <c r="T35" s="51">
        <f t="shared" si="10"/>
        <v>826.44628099173553</v>
      </c>
      <c r="U35" s="130" t="s">
        <v>72</v>
      </c>
      <c r="V35" s="127" t="s">
        <v>325</v>
      </c>
      <c r="W35" s="127" t="s">
        <v>324</v>
      </c>
      <c r="Y35" s="103" t="s">
        <v>93</v>
      </c>
    </row>
    <row r="36" spans="1:25" ht="39.75" customHeight="1" thickBot="1" x14ac:dyDescent="0.25">
      <c r="A36" s="184">
        <v>12</v>
      </c>
      <c r="B36" s="42" t="s">
        <v>88</v>
      </c>
      <c r="C36" s="42">
        <v>8</v>
      </c>
      <c r="D36" s="69" t="s">
        <v>94</v>
      </c>
      <c r="E36" s="119" t="s">
        <v>95</v>
      </c>
      <c r="F36" s="49">
        <v>0</v>
      </c>
      <c r="G36" s="49"/>
      <c r="H36" s="49"/>
      <c r="I36" s="49"/>
      <c r="J36" s="49"/>
      <c r="K36" s="49"/>
      <c r="L36" s="49"/>
      <c r="M36" s="51">
        <f t="shared" si="15"/>
        <v>0</v>
      </c>
      <c r="N36" s="51">
        <f t="shared" si="15"/>
        <v>0</v>
      </c>
      <c r="O36" s="51">
        <f t="shared" si="15"/>
        <v>0</v>
      </c>
      <c r="P36" s="51">
        <f t="shared" si="15"/>
        <v>0</v>
      </c>
      <c r="Q36" s="51">
        <f t="shared" si="15"/>
        <v>0</v>
      </c>
      <c r="R36" s="51">
        <f t="shared" si="15"/>
        <v>0</v>
      </c>
      <c r="S36" s="51">
        <f t="shared" si="15"/>
        <v>0</v>
      </c>
      <c r="T36" s="51">
        <f t="shared" si="10"/>
        <v>0</v>
      </c>
      <c r="U36" s="130" t="s">
        <v>72</v>
      </c>
      <c r="V36" s="127"/>
      <c r="W36" s="127"/>
    </row>
    <row r="37" spans="1:25" ht="35.25" customHeight="1" thickBot="1" x14ac:dyDescent="0.25">
      <c r="A37" s="42">
        <v>13</v>
      </c>
      <c r="B37" s="42"/>
      <c r="C37" s="42"/>
      <c r="D37" s="92" t="s">
        <v>96</v>
      </c>
      <c r="E37" s="119"/>
      <c r="F37" s="49">
        <f>SUM(F34:F36)</f>
        <v>15000</v>
      </c>
      <c r="G37" s="49"/>
      <c r="H37" s="49"/>
      <c r="I37" s="49"/>
      <c r="J37" s="49"/>
      <c r="K37" s="49"/>
      <c r="L37" s="49"/>
      <c r="M37" s="51">
        <f t="shared" ref="M37:S37" si="16">SUM(M34:M36)</f>
        <v>12591.152163344677</v>
      </c>
      <c r="N37" s="51">
        <f t="shared" si="16"/>
        <v>0</v>
      </c>
      <c r="O37" s="51">
        <f t="shared" si="16"/>
        <v>0</v>
      </c>
      <c r="P37" s="51">
        <f t="shared" si="16"/>
        <v>0</v>
      </c>
      <c r="Q37" s="51">
        <f t="shared" si="16"/>
        <v>0</v>
      </c>
      <c r="R37" s="51">
        <f t="shared" si="16"/>
        <v>0</v>
      </c>
      <c r="S37" s="51">
        <f t="shared" si="16"/>
        <v>0</v>
      </c>
      <c r="T37" s="51">
        <f t="shared" si="10"/>
        <v>12591.152163344677</v>
      </c>
      <c r="U37" s="128"/>
      <c r="V37" s="129"/>
      <c r="W37" s="131"/>
    </row>
    <row r="38" spans="1:25" ht="201.75" customHeight="1" thickBot="1" x14ac:dyDescent="0.25">
      <c r="A38" s="42">
        <v>14</v>
      </c>
      <c r="B38" s="42" t="s">
        <v>52</v>
      </c>
      <c r="C38" s="42">
        <v>9</v>
      </c>
      <c r="D38" s="69" t="s">
        <v>97</v>
      </c>
      <c r="E38" s="119" t="s">
        <v>98</v>
      </c>
      <c r="F38" s="49">
        <v>16000</v>
      </c>
      <c r="G38" s="49"/>
      <c r="H38" s="49"/>
      <c r="I38" s="49"/>
      <c r="J38" s="49"/>
      <c r="K38" s="49"/>
      <c r="L38" s="49"/>
      <c r="M38" s="51">
        <f t="shared" ref="M38:R38" si="17">F38</f>
        <v>16000</v>
      </c>
      <c r="N38" s="51">
        <f t="shared" si="17"/>
        <v>0</v>
      </c>
      <c r="O38" s="51">
        <f t="shared" si="17"/>
        <v>0</v>
      </c>
      <c r="P38" s="51">
        <f t="shared" si="17"/>
        <v>0</v>
      </c>
      <c r="Q38" s="51">
        <f t="shared" si="17"/>
        <v>0</v>
      </c>
      <c r="R38" s="51">
        <f t="shared" si="17"/>
        <v>0</v>
      </c>
      <c r="S38" s="51">
        <f t="shared" ref="S38" si="18">L38</f>
        <v>0</v>
      </c>
      <c r="T38" s="51">
        <f t="shared" si="10"/>
        <v>16000</v>
      </c>
      <c r="U38" s="123" t="s">
        <v>72</v>
      </c>
      <c r="V38" s="127" t="s">
        <v>325</v>
      </c>
      <c r="W38" s="127" t="s">
        <v>325</v>
      </c>
    </row>
    <row r="39" spans="1:25" ht="105" customHeight="1" thickBot="1" x14ac:dyDescent="0.25">
      <c r="A39" s="42">
        <v>15</v>
      </c>
      <c r="B39" s="42" t="s">
        <v>52</v>
      </c>
      <c r="C39" s="42">
        <v>10</v>
      </c>
      <c r="D39" s="134" t="s">
        <v>433</v>
      </c>
      <c r="E39" s="135" t="s">
        <v>99</v>
      </c>
      <c r="F39" s="270">
        <v>0</v>
      </c>
      <c r="G39" s="49"/>
      <c r="H39" s="49"/>
      <c r="I39" s="49"/>
      <c r="J39" s="49"/>
      <c r="K39" s="49">
        <v>154000</v>
      </c>
      <c r="L39" s="49"/>
      <c r="M39" s="51">
        <f t="shared" ref="M39:S39" si="19">F39/1.19</f>
        <v>0</v>
      </c>
      <c r="N39" s="51">
        <f t="shared" si="19"/>
        <v>0</v>
      </c>
      <c r="O39" s="51">
        <f t="shared" si="19"/>
        <v>0</v>
      </c>
      <c r="P39" s="51">
        <f t="shared" si="19"/>
        <v>0</v>
      </c>
      <c r="Q39" s="51">
        <f t="shared" si="19"/>
        <v>0</v>
      </c>
      <c r="R39" s="51">
        <f t="shared" si="19"/>
        <v>129411.76470588236</v>
      </c>
      <c r="S39" s="51">
        <f t="shared" si="19"/>
        <v>0</v>
      </c>
      <c r="T39" s="51">
        <f t="shared" si="10"/>
        <v>129411.76470588236</v>
      </c>
      <c r="U39" s="123"/>
      <c r="V39" s="369" t="s">
        <v>100</v>
      </c>
      <c r="W39" s="370"/>
    </row>
    <row r="40" spans="1:25" ht="48.75" customHeight="1" thickBot="1" x14ac:dyDescent="0.25">
      <c r="A40" s="184">
        <v>16</v>
      </c>
      <c r="B40" s="42" t="s">
        <v>52</v>
      </c>
      <c r="C40" s="42">
        <v>11</v>
      </c>
      <c r="D40" s="69" t="s">
        <v>265</v>
      </c>
      <c r="E40" s="119" t="s">
        <v>101</v>
      </c>
      <c r="F40" s="49">
        <v>22000</v>
      </c>
      <c r="G40" s="49">
        <v>2000</v>
      </c>
      <c r="H40" s="49">
        <v>10000</v>
      </c>
      <c r="I40" s="49">
        <v>2000</v>
      </c>
      <c r="J40" s="49">
        <v>2000</v>
      </c>
      <c r="K40" s="49">
        <v>2000</v>
      </c>
      <c r="L40" s="49"/>
      <c r="M40" s="51">
        <f t="shared" ref="M40:S40" si="20">F40/1.21</f>
        <v>18181.818181818184</v>
      </c>
      <c r="N40" s="51">
        <f t="shared" si="20"/>
        <v>1652.8925619834711</v>
      </c>
      <c r="O40" s="51">
        <f t="shared" si="20"/>
        <v>8264.4628099173551</v>
      </c>
      <c r="P40" s="51">
        <f t="shared" si="20"/>
        <v>1652.8925619834711</v>
      </c>
      <c r="Q40" s="51">
        <f t="shared" si="20"/>
        <v>1652.8925619834711</v>
      </c>
      <c r="R40" s="51">
        <f t="shared" si="20"/>
        <v>1652.8925619834711</v>
      </c>
      <c r="S40" s="51">
        <f t="shared" si="20"/>
        <v>0</v>
      </c>
      <c r="T40" s="51">
        <f t="shared" si="10"/>
        <v>33057.85123966942</v>
      </c>
      <c r="U40" s="123" t="s">
        <v>72</v>
      </c>
      <c r="V40" s="132" t="s">
        <v>326</v>
      </c>
      <c r="W40" s="132" t="s">
        <v>325</v>
      </c>
    </row>
    <row r="41" spans="1:25" ht="30" customHeight="1" thickBot="1" x14ac:dyDescent="0.25">
      <c r="A41" s="42">
        <v>17</v>
      </c>
      <c r="B41" s="34"/>
      <c r="C41" s="42"/>
      <c r="D41" s="92" t="s">
        <v>53</v>
      </c>
      <c r="E41" s="119"/>
      <c r="F41" s="49">
        <f t="shared" ref="F41:K41" si="21">SUM(F38:F40)</f>
        <v>38000</v>
      </c>
      <c r="G41" s="49">
        <f t="shared" si="21"/>
        <v>2000</v>
      </c>
      <c r="H41" s="49">
        <f t="shared" si="21"/>
        <v>10000</v>
      </c>
      <c r="I41" s="49">
        <f t="shared" si="21"/>
        <v>2000</v>
      </c>
      <c r="J41" s="49">
        <f t="shared" si="21"/>
        <v>2000</v>
      </c>
      <c r="K41" s="49">
        <f t="shared" si="21"/>
        <v>156000</v>
      </c>
      <c r="L41" s="49"/>
      <c r="M41" s="51">
        <f t="shared" ref="M41:S41" si="22">SUM(M38:M40)</f>
        <v>34181.818181818184</v>
      </c>
      <c r="N41" s="51">
        <f t="shared" si="22"/>
        <v>1652.8925619834711</v>
      </c>
      <c r="O41" s="51">
        <f t="shared" si="22"/>
        <v>8264.4628099173551</v>
      </c>
      <c r="P41" s="51">
        <f t="shared" si="22"/>
        <v>1652.8925619834711</v>
      </c>
      <c r="Q41" s="51">
        <f t="shared" si="22"/>
        <v>1652.8925619834711</v>
      </c>
      <c r="R41" s="51">
        <f t="shared" si="22"/>
        <v>131064.65726786584</v>
      </c>
      <c r="S41" s="51">
        <f t="shared" si="22"/>
        <v>0</v>
      </c>
      <c r="T41" s="51">
        <f t="shared" si="10"/>
        <v>178469.61594555178</v>
      </c>
      <c r="U41" s="128"/>
      <c r="V41" s="129"/>
      <c r="W41" s="131"/>
    </row>
    <row r="42" spans="1:25" ht="282.75" customHeight="1" thickBot="1" x14ac:dyDescent="0.25">
      <c r="A42" s="42">
        <v>18</v>
      </c>
      <c r="B42" s="69" t="s">
        <v>102</v>
      </c>
      <c r="C42" s="110">
        <v>12</v>
      </c>
      <c r="D42" s="136" t="s">
        <v>103</v>
      </c>
      <c r="E42" s="119" t="s">
        <v>104</v>
      </c>
      <c r="F42" s="71">
        <v>4000</v>
      </c>
      <c r="G42" s="71"/>
      <c r="H42" s="71"/>
      <c r="I42" s="71"/>
      <c r="J42" s="71"/>
      <c r="K42" s="71"/>
      <c r="L42" s="71"/>
      <c r="M42" s="51">
        <f t="shared" ref="M42:S42" si="23">F42/1.21</f>
        <v>3305.7851239669421</v>
      </c>
      <c r="N42" s="51">
        <f t="shared" si="23"/>
        <v>0</v>
      </c>
      <c r="O42" s="51">
        <f t="shared" si="23"/>
        <v>0</v>
      </c>
      <c r="P42" s="51">
        <f t="shared" si="23"/>
        <v>0</v>
      </c>
      <c r="Q42" s="51">
        <f t="shared" si="23"/>
        <v>0</v>
      </c>
      <c r="R42" s="51">
        <f t="shared" si="23"/>
        <v>0</v>
      </c>
      <c r="S42" s="51">
        <f t="shared" si="23"/>
        <v>0</v>
      </c>
      <c r="T42" s="51">
        <f t="shared" si="10"/>
        <v>3305.7851239669421</v>
      </c>
      <c r="U42" s="130" t="s">
        <v>72</v>
      </c>
      <c r="V42" s="127" t="s">
        <v>325</v>
      </c>
      <c r="W42" s="127" t="s">
        <v>324</v>
      </c>
      <c r="Y42" s="106"/>
    </row>
    <row r="43" spans="1:25" ht="156.75" customHeight="1" thickBot="1" x14ac:dyDescent="0.25">
      <c r="A43" s="42">
        <v>19</v>
      </c>
      <c r="B43" s="69" t="s">
        <v>102</v>
      </c>
      <c r="C43" s="110">
        <v>13</v>
      </c>
      <c r="D43" s="137" t="s">
        <v>260</v>
      </c>
      <c r="E43" s="119" t="s">
        <v>105</v>
      </c>
      <c r="F43" s="49"/>
      <c r="G43" s="49">
        <v>5540</v>
      </c>
      <c r="H43" s="49">
        <v>9400</v>
      </c>
      <c r="I43" s="49">
        <v>1400</v>
      </c>
      <c r="J43" s="49">
        <v>540</v>
      </c>
      <c r="K43" s="49">
        <v>800</v>
      </c>
      <c r="L43" s="49"/>
      <c r="M43" s="51">
        <f>F43/1.19</f>
        <v>0</v>
      </c>
      <c r="N43" s="51">
        <f t="shared" ref="N43:S45" si="24">G43/1.21</f>
        <v>4578.5123966942147</v>
      </c>
      <c r="O43" s="51">
        <f t="shared" si="24"/>
        <v>7768.5950413223145</v>
      </c>
      <c r="P43" s="51">
        <f t="shared" si="24"/>
        <v>1157.0247933884298</v>
      </c>
      <c r="Q43" s="51">
        <f t="shared" si="24"/>
        <v>446.28099173553721</v>
      </c>
      <c r="R43" s="51">
        <f t="shared" si="24"/>
        <v>661.15702479338847</v>
      </c>
      <c r="S43" s="51">
        <f t="shared" si="24"/>
        <v>0</v>
      </c>
      <c r="T43" s="51">
        <f t="shared" si="10"/>
        <v>14611.570247933885</v>
      </c>
      <c r="U43" s="130" t="s">
        <v>72</v>
      </c>
      <c r="V43" s="127" t="s">
        <v>325</v>
      </c>
      <c r="W43" s="127" t="s">
        <v>324</v>
      </c>
      <c r="Y43" s="106"/>
    </row>
    <row r="44" spans="1:25" ht="73.900000000000006" customHeight="1" thickBot="1" x14ac:dyDescent="0.25">
      <c r="A44" s="92">
        <v>20</v>
      </c>
      <c r="B44" s="138" t="s">
        <v>102</v>
      </c>
      <c r="C44" s="110">
        <v>14</v>
      </c>
      <c r="D44" s="137" t="s">
        <v>106</v>
      </c>
      <c r="E44" s="119" t="s">
        <v>107</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7" t="s">
        <v>325</v>
      </c>
      <c r="W44" s="127" t="s">
        <v>324</v>
      </c>
      <c r="Y44" s="106"/>
    </row>
    <row r="45" spans="1:25" ht="86.25" customHeight="1" thickBot="1" x14ac:dyDescent="0.25">
      <c r="A45" s="95">
        <v>21</v>
      </c>
      <c r="B45" s="138" t="s">
        <v>102</v>
      </c>
      <c r="C45" s="110">
        <v>15</v>
      </c>
      <c r="D45" s="137" t="s">
        <v>108</v>
      </c>
      <c r="E45" s="119" t="s">
        <v>109</v>
      </c>
      <c r="F45" s="49">
        <v>17400</v>
      </c>
      <c r="G45" s="49">
        <v>4100</v>
      </c>
      <c r="H45" s="49">
        <v>3400</v>
      </c>
      <c r="I45" s="49">
        <v>600</v>
      </c>
      <c r="J45" s="49">
        <v>460</v>
      </c>
      <c r="K45" s="49">
        <v>200</v>
      </c>
      <c r="L45" s="49"/>
      <c r="M45" s="51">
        <f>F45/1.21</f>
        <v>14380.165289256198</v>
      </c>
      <c r="N45" s="51">
        <f t="shared" si="24"/>
        <v>3388.4297520661157</v>
      </c>
      <c r="O45" s="51">
        <f t="shared" si="24"/>
        <v>2809.9173553719011</v>
      </c>
      <c r="P45" s="51">
        <f t="shared" si="24"/>
        <v>495.86776859504135</v>
      </c>
      <c r="Q45" s="51">
        <f t="shared" si="24"/>
        <v>380.16528925619838</v>
      </c>
      <c r="R45" s="51">
        <f t="shared" si="24"/>
        <v>165.28925619834712</v>
      </c>
      <c r="S45" s="51">
        <f t="shared" si="24"/>
        <v>0</v>
      </c>
      <c r="T45" s="51">
        <f t="shared" si="10"/>
        <v>21619.834710743802</v>
      </c>
      <c r="U45" s="130" t="s">
        <v>72</v>
      </c>
      <c r="V45" s="127" t="s">
        <v>325</v>
      </c>
      <c r="W45" s="127" t="s">
        <v>324</v>
      </c>
      <c r="Y45" s="106"/>
    </row>
    <row r="46" spans="1:25" ht="27" customHeight="1" thickBot="1" x14ac:dyDescent="0.25">
      <c r="A46" s="42">
        <v>22</v>
      </c>
      <c r="B46" s="33"/>
      <c r="C46" s="42"/>
      <c r="D46" s="92" t="s">
        <v>110</v>
      </c>
      <c r="E46" s="119"/>
      <c r="F46" s="49">
        <f t="shared" ref="F46:K46" si="25">SUM(F42:F45)</f>
        <v>25000</v>
      </c>
      <c r="G46" s="49">
        <f t="shared" si="25"/>
        <v>10000</v>
      </c>
      <c r="H46" s="49">
        <f t="shared" si="25"/>
        <v>13000</v>
      </c>
      <c r="I46" s="49">
        <f t="shared" si="25"/>
        <v>2000</v>
      </c>
      <c r="J46" s="49">
        <f t="shared" si="25"/>
        <v>1000</v>
      </c>
      <c r="K46" s="49">
        <f t="shared" si="25"/>
        <v>1000</v>
      </c>
      <c r="L46" s="49"/>
      <c r="M46" s="51">
        <f t="shared" ref="M46:S46" si="26">SUM(M42:M45)</f>
        <v>20661.157024793389</v>
      </c>
      <c r="N46" s="51">
        <f t="shared" si="26"/>
        <v>8264.4628099173551</v>
      </c>
      <c r="O46" s="51">
        <f t="shared" si="26"/>
        <v>10743.801652892562</v>
      </c>
      <c r="P46" s="51">
        <f t="shared" si="26"/>
        <v>1652.8925619834711</v>
      </c>
      <c r="Q46" s="51">
        <f t="shared" si="26"/>
        <v>826.44628099173565</v>
      </c>
      <c r="R46" s="51">
        <f t="shared" si="26"/>
        <v>826.44628099173565</v>
      </c>
      <c r="S46" s="51">
        <f t="shared" si="26"/>
        <v>0</v>
      </c>
      <c r="T46" s="51">
        <f t="shared" si="10"/>
        <v>42975.206611570255</v>
      </c>
      <c r="U46" s="128"/>
      <c r="V46" s="126"/>
      <c r="W46" s="122"/>
      <c r="Y46" s="106"/>
    </row>
    <row r="47" spans="1:25" ht="31.5" customHeight="1" thickBot="1" x14ac:dyDescent="0.25">
      <c r="A47" s="42">
        <v>23</v>
      </c>
      <c r="B47" s="38"/>
      <c r="C47" s="42"/>
      <c r="D47" s="69" t="s">
        <v>111</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112</v>
      </c>
      <c r="C48" s="42">
        <v>16</v>
      </c>
      <c r="D48" s="140" t="s">
        <v>228</v>
      </c>
      <c r="E48" s="119" t="s">
        <v>113</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5" si="28">SUM(M48:S48)</f>
        <v>4504.1322314049594</v>
      </c>
      <c r="U48" s="123" t="s">
        <v>72</v>
      </c>
      <c r="V48" s="127" t="s">
        <v>325</v>
      </c>
      <c r="W48" s="124" t="s">
        <v>324</v>
      </c>
    </row>
    <row r="49" spans="1:24" ht="129.75" customHeight="1" thickBot="1" x14ac:dyDescent="0.25">
      <c r="A49" s="42">
        <v>25</v>
      </c>
      <c r="B49" s="38" t="s">
        <v>112</v>
      </c>
      <c r="C49" s="42">
        <v>17</v>
      </c>
      <c r="D49" s="141" t="s">
        <v>263</v>
      </c>
      <c r="E49" s="274" t="s">
        <v>264</v>
      </c>
      <c r="F49" s="142">
        <v>22500</v>
      </c>
      <c r="G49" s="49">
        <v>4800</v>
      </c>
      <c r="H49" s="49">
        <v>16700</v>
      </c>
      <c r="I49" s="49">
        <v>1430</v>
      </c>
      <c r="J49" s="49">
        <v>5600</v>
      </c>
      <c r="K49" s="49">
        <v>1800</v>
      </c>
      <c r="L49" s="49"/>
      <c r="M49" s="51">
        <f t="shared" si="27"/>
        <v>18595.041322314049</v>
      </c>
      <c r="N49" s="51">
        <f t="shared" si="27"/>
        <v>3966.9421487603308</v>
      </c>
      <c r="O49" s="51">
        <f t="shared" si="27"/>
        <v>13801.652892561984</v>
      </c>
      <c r="P49" s="51">
        <f t="shared" si="27"/>
        <v>1181.8181818181818</v>
      </c>
      <c r="Q49" s="51">
        <f t="shared" si="27"/>
        <v>4628.0991735537191</v>
      </c>
      <c r="R49" s="51">
        <f t="shared" si="27"/>
        <v>1487.6033057851241</v>
      </c>
      <c r="S49" s="51">
        <f t="shared" si="27"/>
        <v>0</v>
      </c>
      <c r="T49" s="51">
        <f t="shared" si="28"/>
        <v>43661.157024793392</v>
      </c>
      <c r="U49" s="123" t="s">
        <v>72</v>
      </c>
      <c r="V49" s="127" t="s">
        <v>325</v>
      </c>
      <c r="W49" s="124" t="s">
        <v>324</v>
      </c>
    </row>
    <row r="50" spans="1:24" ht="86.25" customHeight="1" thickBot="1" x14ac:dyDescent="0.25">
      <c r="A50" s="42">
        <v>26</v>
      </c>
      <c r="B50" s="38" t="s">
        <v>112</v>
      </c>
      <c r="C50" s="42">
        <v>18</v>
      </c>
      <c r="D50" s="136" t="s">
        <v>317</v>
      </c>
      <c r="E50" s="119" t="s">
        <v>114</v>
      </c>
      <c r="F50" s="49">
        <v>29700</v>
      </c>
      <c r="G50" s="49">
        <v>1500</v>
      </c>
      <c r="H50" s="49">
        <v>6300</v>
      </c>
      <c r="I50" s="49">
        <v>120</v>
      </c>
      <c r="J50" s="49">
        <v>1200</v>
      </c>
      <c r="K50" s="49">
        <v>1100</v>
      </c>
      <c r="L50" s="49"/>
      <c r="M50" s="51">
        <f t="shared" si="27"/>
        <v>24545.454545454548</v>
      </c>
      <c r="N50" s="51">
        <f t="shared" si="27"/>
        <v>1239.6694214876034</v>
      </c>
      <c r="O50" s="51">
        <f t="shared" si="27"/>
        <v>5206.6115702479337</v>
      </c>
      <c r="P50" s="51">
        <f t="shared" si="27"/>
        <v>99.173553719008268</v>
      </c>
      <c r="Q50" s="51">
        <f t="shared" si="27"/>
        <v>991.73553719008271</v>
      </c>
      <c r="R50" s="51">
        <f t="shared" si="27"/>
        <v>909.09090909090912</v>
      </c>
      <c r="S50" s="51">
        <f t="shared" si="27"/>
        <v>0</v>
      </c>
      <c r="T50" s="51">
        <f t="shared" si="28"/>
        <v>32991.735537190085</v>
      </c>
      <c r="U50" s="123" t="s">
        <v>72</v>
      </c>
      <c r="V50" s="132" t="s">
        <v>332</v>
      </c>
      <c r="W50" s="133" t="s">
        <v>333</v>
      </c>
    </row>
    <row r="51" spans="1:24" ht="325.5" customHeight="1" thickBot="1" x14ac:dyDescent="0.25">
      <c r="A51" s="42">
        <v>27</v>
      </c>
      <c r="B51" s="38" t="s">
        <v>112</v>
      </c>
      <c r="C51" s="64" t="s">
        <v>115</v>
      </c>
      <c r="D51" s="143" t="s">
        <v>116</v>
      </c>
      <c r="E51" s="119" t="s">
        <v>117</v>
      </c>
      <c r="F51" s="142">
        <v>4000</v>
      </c>
      <c r="G51" s="49">
        <v>0</v>
      </c>
      <c r="H51" s="49">
        <v>27500</v>
      </c>
      <c r="I51" s="49">
        <v>1300</v>
      </c>
      <c r="J51" s="49">
        <v>1000</v>
      </c>
      <c r="K51" s="49">
        <v>1000</v>
      </c>
      <c r="L51" s="49"/>
      <c r="M51" s="51">
        <f t="shared" si="27"/>
        <v>3305.7851239669421</v>
      </c>
      <c r="N51" s="51">
        <f t="shared" si="27"/>
        <v>0</v>
      </c>
      <c r="O51" s="51">
        <f t="shared" si="27"/>
        <v>22727.272727272728</v>
      </c>
      <c r="P51" s="51">
        <f t="shared" si="27"/>
        <v>1074.3801652892562</v>
      </c>
      <c r="Q51" s="51">
        <f t="shared" si="27"/>
        <v>826.44628099173553</v>
      </c>
      <c r="R51" s="51">
        <f t="shared" si="27"/>
        <v>826.44628099173553</v>
      </c>
      <c r="S51" s="51">
        <f t="shared" si="27"/>
        <v>0</v>
      </c>
      <c r="T51" s="51">
        <f t="shared" si="28"/>
        <v>28760.330578512396</v>
      </c>
      <c r="U51" s="123" t="s">
        <v>72</v>
      </c>
      <c r="V51" s="132" t="s">
        <v>334</v>
      </c>
      <c r="W51" s="133" t="s">
        <v>335</v>
      </c>
    </row>
    <row r="52" spans="1:24" ht="27.6" customHeight="1" thickBot="1" x14ac:dyDescent="0.25">
      <c r="A52" s="92">
        <v>28</v>
      </c>
      <c r="B52" s="38"/>
      <c r="C52" s="64"/>
      <c r="D52" s="144" t="s">
        <v>118</v>
      </c>
      <c r="E52" s="119"/>
      <c r="F52" s="142">
        <f t="shared" ref="F52:K52" si="29">SUM(F48:F51)</f>
        <v>58000</v>
      </c>
      <c r="G52" s="49">
        <f t="shared" si="29"/>
        <v>7000</v>
      </c>
      <c r="H52" s="49">
        <f t="shared" si="29"/>
        <v>53000</v>
      </c>
      <c r="I52" s="49">
        <f t="shared" si="29"/>
        <v>3000</v>
      </c>
      <c r="J52" s="49">
        <f t="shared" si="29"/>
        <v>8000</v>
      </c>
      <c r="K52" s="49">
        <f t="shared" si="29"/>
        <v>4000</v>
      </c>
      <c r="L52" s="49"/>
      <c r="M52" s="51">
        <f t="shared" si="27"/>
        <v>47933.884297520664</v>
      </c>
      <c r="N52" s="51">
        <f t="shared" si="27"/>
        <v>5785.1239669421493</v>
      </c>
      <c r="O52" s="51">
        <f t="shared" si="27"/>
        <v>43801.652892561986</v>
      </c>
      <c r="P52" s="51">
        <f t="shared" si="27"/>
        <v>2479.3388429752067</v>
      </c>
      <c r="Q52" s="51">
        <f t="shared" si="27"/>
        <v>6611.5702479338843</v>
      </c>
      <c r="R52" s="51">
        <f t="shared" si="27"/>
        <v>3305.7851239669421</v>
      </c>
      <c r="S52" s="51">
        <f t="shared" si="27"/>
        <v>0</v>
      </c>
      <c r="T52" s="51">
        <f t="shared" si="28"/>
        <v>109917.35537190082</v>
      </c>
      <c r="U52" s="123"/>
      <c r="V52" s="132"/>
      <c r="W52" s="133"/>
    </row>
    <row r="53" spans="1:24" ht="62.25" customHeight="1" thickBot="1" x14ac:dyDescent="0.3">
      <c r="A53" s="95">
        <v>29</v>
      </c>
      <c r="B53" s="56" t="s">
        <v>112</v>
      </c>
      <c r="C53" s="64" t="s">
        <v>119</v>
      </c>
      <c r="D53" s="145" t="s">
        <v>120</v>
      </c>
      <c r="E53" s="119" t="s">
        <v>121</v>
      </c>
      <c r="F53" s="49">
        <v>0</v>
      </c>
      <c r="G53" s="49"/>
      <c r="H53" s="49"/>
      <c r="I53" s="49"/>
      <c r="J53" s="49"/>
      <c r="K53" s="49"/>
      <c r="L53" s="49"/>
      <c r="M53" s="51">
        <f t="shared" ref="M53:M63" si="30">F53/1.21</f>
        <v>0</v>
      </c>
      <c r="N53" s="51">
        <f t="shared" ref="N53:S53" si="31">G53/1.19</f>
        <v>0</v>
      </c>
      <c r="O53" s="51">
        <f t="shared" si="31"/>
        <v>0</v>
      </c>
      <c r="P53" s="51">
        <f t="shared" si="31"/>
        <v>0</v>
      </c>
      <c r="Q53" s="51">
        <f t="shared" si="31"/>
        <v>0</v>
      </c>
      <c r="R53" s="51">
        <f t="shared" si="31"/>
        <v>0</v>
      </c>
      <c r="S53" s="51">
        <f t="shared" si="31"/>
        <v>0</v>
      </c>
      <c r="T53" s="51">
        <f t="shared" si="28"/>
        <v>0</v>
      </c>
      <c r="U53" s="123" t="s">
        <v>72</v>
      </c>
      <c r="V53" s="132"/>
      <c r="W53" s="133"/>
      <c r="X53" s="146"/>
    </row>
    <row r="54" spans="1:24" ht="183" customHeight="1" thickBot="1" x14ac:dyDescent="0.3">
      <c r="A54" s="42">
        <v>30</v>
      </c>
      <c r="B54" s="38" t="s">
        <v>112</v>
      </c>
      <c r="C54" s="64" t="s">
        <v>122</v>
      </c>
      <c r="D54" s="145" t="s">
        <v>123</v>
      </c>
      <c r="E54" s="119" t="s">
        <v>124</v>
      </c>
      <c r="F54" s="49">
        <v>5000</v>
      </c>
      <c r="G54" s="142">
        <v>1500</v>
      </c>
      <c r="H54" s="49">
        <v>16000</v>
      </c>
      <c r="I54" s="49">
        <v>500</v>
      </c>
      <c r="J54" s="49"/>
      <c r="K54" s="49">
        <v>0</v>
      </c>
      <c r="L54" s="49"/>
      <c r="M54" s="51">
        <f t="shared" si="30"/>
        <v>4132.2314049586776</v>
      </c>
      <c r="N54" s="51">
        <f t="shared" ref="N54:S55" si="32">G54/1.21</f>
        <v>1239.6694214876034</v>
      </c>
      <c r="O54" s="51">
        <f t="shared" si="32"/>
        <v>13223.140495867769</v>
      </c>
      <c r="P54" s="51">
        <f t="shared" si="32"/>
        <v>413.22314049586777</v>
      </c>
      <c r="Q54" s="51">
        <f t="shared" si="32"/>
        <v>0</v>
      </c>
      <c r="R54" s="51">
        <f t="shared" si="32"/>
        <v>0</v>
      </c>
      <c r="S54" s="51">
        <f t="shared" si="32"/>
        <v>0</v>
      </c>
      <c r="T54" s="51">
        <f t="shared" si="28"/>
        <v>19008.264462809919</v>
      </c>
      <c r="U54" s="123" t="s">
        <v>72</v>
      </c>
      <c r="V54" s="132" t="s">
        <v>325</v>
      </c>
      <c r="W54" s="133" t="s">
        <v>331</v>
      </c>
    </row>
    <row r="55" spans="1:24" ht="74.25" customHeight="1" thickBot="1" x14ac:dyDescent="0.3">
      <c r="A55" s="42">
        <v>31</v>
      </c>
      <c r="B55" s="38" t="s">
        <v>112</v>
      </c>
      <c r="C55" s="64" t="s">
        <v>125</v>
      </c>
      <c r="D55" s="145" t="s">
        <v>344</v>
      </c>
      <c r="E55" s="285" t="s">
        <v>49</v>
      </c>
      <c r="F55" s="49">
        <v>14000</v>
      </c>
      <c r="G55" s="142"/>
      <c r="H55" s="49"/>
      <c r="I55" s="49"/>
      <c r="J55" s="49"/>
      <c r="K55" s="49"/>
      <c r="L55" s="49"/>
      <c r="M55" s="51">
        <f t="shared" si="30"/>
        <v>11570.247933884299</v>
      </c>
      <c r="N55" s="51">
        <f t="shared" si="32"/>
        <v>0</v>
      </c>
      <c r="O55" s="51">
        <f t="shared" si="32"/>
        <v>0</v>
      </c>
      <c r="P55" s="51">
        <f t="shared" si="32"/>
        <v>0</v>
      </c>
      <c r="Q55" s="51">
        <f t="shared" si="32"/>
        <v>0</v>
      </c>
      <c r="R55" s="51">
        <f t="shared" si="32"/>
        <v>0</v>
      </c>
      <c r="S55" s="51">
        <f t="shared" si="32"/>
        <v>0</v>
      </c>
      <c r="T55" s="51">
        <f t="shared" si="28"/>
        <v>11570.247933884299</v>
      </c>
      <c r="U55" s="123" t="s">
        <v>72</v>
      </c>
      <c r="V55" s="132" t="s">
        <v>332</v>
      </c>
      <c r="W55" s="133" t="s">
        <v>332</v>
      </c>
    </row>
    <row r="56" spans="1:24" ht="66.599999999999994" customHeight="1" thickBot="1" x14ac:dyDescent="0.25">
      <c r="A56" s="42">
        <v>32</v>
      </c>
      <c r="B56" s="38" t="s">
        <v>112</v>
      </c>
      <c r="C56" s="64" t="s">
        <v>128</v>
      </c>
      <c r="D56" s="144" t="s">
        <v>126</v>
      </c>
      <c r="E56" s="119" t="s">
        <v>127</v>
      </c>
      <c r="F56" s="49">
        <v>2000</v>
      </c>
      <c r="G56" s="49"/>
      <c r="H56" s="49"/>
      <c r="I56" s="49"/>
      <c r="J56" s="49"/>
      <c r="K56" s="49"/>
      <c r="L56" s="49"/>
      <c r="M56" s="51">
        <f t="shared" si="30"/>
        <v>1652.8925619834711</v>
      </c>
      <c r="N56" s="51">
        <f t="shared" ref="N56:S63" si="33">G56/1.21</f>
        <v>0</v>
      </c>
      <c r="O56" s="51">
        <f t="shared" si="33"/>
        <v>0</v>
      </c>
      <c r="P56" s="51">
        <f t="shared" si="33"/>
        <v>0</v>
      </c>
      <c r="Q56" s="51">
        <f t="shared" si="33"/>
        <v>0</v>
      </c>
      <c r="R56" s="51">
        <f t="shared" si="33"/>
        <v>0</v>
      </c>
      <c r="S56" s="51">
        <f t="shared" si="33"/>
        <v>0</v>
      </c>
      <c r="T56" s="51">
        <f t="shared" ref="T56:T77" si="34">SUM(M56:S56)</f>
        <v>1652.8925619834711</v>
      </c>
      <c r="U56" s="123" t="s">
        <v>72</v>
      </c>
      <c r="V56" s="127" t="s">
        <v>325</v>
      </c>
      <c r="W56" s="127" t="s">
        <v>325</v>
      </c>
    </row>
    <row r="57" spans="1:24" ht="121.5" customHeight="1" thickBot="1" x14ac:dyDescent="0.25">
      <c r="A57" s="271">
        <v>33</v>
      </c>
      <c r="B57" s="38" t="s">
        <v>112</v>
      </c>
      <c r="C57" s="64" t="s">
        <v>130</v>
      </c>
      <c r="D57" s="148" t="s">
        <v>266</v>
      </c>
      <c r="E57" s="149" t="s">
        <v>133</v>
      </c>
      <c r="F57" s="49">
        <v>70000</v>
      </c>
      <c r="G57" s="49"/>
      <c r="H57" s="49"/>
      <c r="I57" s="49"/>
      <c r="J57" s="49"/>
      <c r="K57" s="49"/>
      <c r="L57" s="49"/>
      <c r="M57" s="51">
        <f t="shared" si="30"/>
        <v>57851.239669421491</v>
      </c>
      <c r="N57" s="51">
        <f t="shared" si="33"/>
        <v>0</v>
      </c>
      <c r="O57" s="51">
        <f t="shared" si="33"/>
        <v>0</v>
      </c>
      <c r="P57" s="51">
        <f t="shared" si="33"/>
        <v>0</v>
      </c>
      <c r="Q57" s="51">
        <f t="shared" si="33"/>
        <v>0</v>
      </c>
      <c r="R57" s="51">
        <f t="shared" si="33"/>
        <v>0</v>
      </c>
      <c r="S57" s="51">
        <f t="shared" si="33"/>
        <v>0</v>
      </c>
      <c r="T57" s="51">
        <f t="shared" si="34"/>
        <v>57851.239669421491</v>
      </c>
      <c r="U57" s="123" t="s">
        <v>72</v>
      </c>
      <c r="V57" s="127" t="s">
        <v>325</v>
      </c>
      <c r="W57" s="127" t="s">
        <v>325</v>
      </c>
    </row>
    <row r="58" spans="1:24" ht="234" customHeight="1" thickBot="1" x14ac:dyDescent="0.25">
      <c r="A58" s="271">
        <v>34</v>
      </c>
      <c r="B58" s="38" t="s">
        <v>112</v>
      </c>
      <c r="C58" s="64" t="s">
        <v>294</v>
      </c>
      <c r="D58" s="148" t="s">
        <v>268</v>
      </c>
      <c r="E58" s="149" t="s">
        <v>133</v>
      </c>
      <c r="F58" s="49">
        <v>22000</v>
      </c>
      <c r="G58" s="49"/>
      <c r="H58" s="49"/>
      <c r="I58" s="49"/>
      <c r="J58" s="49"/>
      <c r="K58" s="49"/>
      <c r="L58" s="49"/>
      <c r="M58" s="51">
        <f t="shared" si="30"/>
        <v>18181.818181818184</v>
      </c>
      <c r="N58" s="51">
        <f t="shared" si="33"/>
        <v>0</v>
      </c>
      <c r="O58" s="51">
        <f t="shared" si="33"/>
        <v>0</v>
      </c>
      <c r="P58" s="51">
        <f t="shared" si="33"/>
        <v>0</v>
      </c>
      <c r="Q58" s="51">
        <f t="shared" si="33"/>
        <v>0</v>
      </c>
      <c r="R58" s="51">
        <f t="shared" si="33"/>
        <v>0</v>
      </c>
      <c r="S58" s="51">
        <f t="shared" si="33"/>
        <v>0</v>
      </c>
      <c r="T58" s="51">
        <f t="shared" si="34"/>
        <v>18181.818181818184</v>
      </c>
      <c r="U58" s="123" t="s">
        <v>72</v>
      </c>
      <c r="V58" s="127" t="s">
        <v>325</v>
      </c>
      <c r="W58" s="127" t="s">
        <v>325</v>
      </c>
    </row>
    <row r="59" spans="1:24" ht="112.9" customHeight="1" thickBot="1" x14ac:dyDescent="0.25">
      <c r="A59" s="184">
        <v>35</v>
      </c>
      <c r="B59" s="38" t="s">
        <v>112</v>
      </c>
      <c r="C59" s="64" t="s">
        <v>134</v>
      </c>
      <c r="D59" s="136" t="s">
        <v>246</v>
      </c>
      <c r="E59" s="119" t="s">
        <v>129</v>
      </c>
      <c r="F59" s="49">
        <v>150000</v>
      </c>
      <c r="G59" s="49">
        <v>1100</v>
      </c>
      <c r="H59" s="172">
        <v>10300</v>
      </c>
      <c r="I59" s="49">
        <v>1000</v>
      </c>
      <c r="J59" s="49">
        <v>3500</v>
      </c>
      <c r="K59" s="49">
        <v>1000</v>
      </c>
      <c r="L59" s="49"/>
      <c r="M59" s="51">
        <f t="shared" si="30"/>
        <v>123966.94214876034</v>
      </c>
      <c r="N59" s="51">
        <f t="shared" si="33"/>
        <v>909.09090909090912</v>
      </c>
      <c r="O59" s="51">
        <f t="shared" si="33"/>
        <v>8512.3966942148763</v>
      </c>
      <c r="P59" s="51">
        <f t="shared" si="33"/>
        <v>826.44628099173553</v>
      </c>
      <c r="Q59" s="51">
        <f t="shared" si="33"/>
        <v>2892.5619834710747</v>
      </c>
      <c r="R59" s="51">
        <f t="shared" si="33"/>
        <v>826.44628099173553</v>
      </c>
      <c r="S59" s="51">
        <f t="shared" si="33"/>
        <v>0</v>
      </c>
      <c r="T59" s="51">
        <f t="shared" si="34"/>
        <v>137933.88429752068</v>
      </c>
      <c r="U59" s="123" t="s">
        <v>72</v>
      </c>
      <c r="V59" s="127" t="s">
        <v>325</v>
      </c>
      <c r="W59" s="127" t="s">
        <v>325</v>
      </c>
      <c r="X59" s="146"/>
    </row>
    <row r="60" spans="1:24" ht="50.25" customHeight="1" thickBot="1" x14ac:dyDescent="0.25">
      <c r="A60" s="271">
        <v>36</v>
      </c>
      <c r="B60" s="38" t="s">
        <v>112</v>
      </c>
      <c r="C60" s="64" t="s">
        <v>136</v>
      </c>
      <c r="D60" s="136" t="s">
        <v>267</v>
      </c>
      <c r="E60" s="174" t="s">
        <v>210</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27" t="s">
        <v>325</v>
      </c>
      <c r="W60" s="127" t="s">
        <v>325</v>
      </c>
      <c r="X60" s="146"/>
    </row>
    <row r="61" spans="1:24" ht="179.45" customHeight="1" thickBot="1" x14ac:dyDescent="0.25">
      <c r="A61" s="42">
        <v>37</v>
      </c>
      <c r="B61" s="38" t="s">
        <v>112</v>
      </c>
      <c r="C61" s="64" t="s">
        <v>139</v>
      </c>
      <c r="D61" s="147" t="s">
        <v>131</v>
      </c>
      <c r="E61" s="119" t="s">
        <v>132</v>
      </c>
      <c r="F61" s="49">
        <v>3000</v>
      </c>
      <c r="G61" s="49">
        <v>0</v>
      </c>
      <c r="H61" s="49">
        <v>1000</v>
      </c>
      <c r="I61" s="49"/>
      <c r="J61" s="49"/>
      <c r="K61" s="49">
        <v>0</v>
      </c>
      <c r="L61" s="49"/>
      <c r="M61" s="51">
        <f t="shared" si="30"/>
        <v>2479.3388429752067</v>
      </c>
      <c r="N61" s="51">
        <f t="shared" si="33"/>
        <v>0</v>
      </c>
      <c r="O61" s="51">
        <f t="shared" si="33"/>
        <v>826.44628099173553</v>
      </c>
      <c r="P61" s="51">
        <f t="shared" si="33"/>
        <v>0</v>
      </c>
      <c r="Q61" s="51">
        <f t="shared" si="33"/>
        <v>0</v>
      </c>
      <c r="R61" s="51">
        <f t="shared" si="33"/>
        <v>0</v>
      </c>
      <c r="S61" s="51">
        <f t="shared" si="33"/>
        <v>0</v>
      </c>
      <c r="T61" s="51">
        <f t="shared" si="34"/>
        <v>3305.7851239669421</v>
      </c>
      <c r="U61" s="123" t="s">
        <v>72</v>
      </c>
      <c r="V61" s="127" t="s">
        <v>325</v>
      </c>
      <c r="W61" s="127" t="s">
        <v>325</v>
      </c>
    </row>
    <row r="62" spans="1:24" ht="166.5" customHeight="1" thickBot="1" x14ac:dyDescent="0.25">
      <c r="A62" s="42">
        <v>38</v>
      </c>
      <c r="B62" s="38" t="s">
        <v>112</v>
      </c>
      <c r="C62" s="64" t="s">
        <v>142</v>
      </c>
      <c r="D62" s="147" t="s">
        <v>307</v>
      </c>
      <c r="E62" s="119" t="s">
        <v>135</v>
      </c>
      <c r="F62" s="49">
        <v>18900</v>
      </c>
      <c r="G62" s="49">
        <v>9000</v>
      </c>
      <c r="H62" s="49">
        <v>6000</v>
      </c>
      <c r="I62" s="49">
        <v>400</v>
      </c>
      <c r="J62" s="49"/>
      <c r="K62" s="49">
        <v>1700</v>
      </c>
      <c r="L62" s="49"/>
      <c r="M62" s="51">
        <f t="shared" si="30"/>
        <v>15619.834710743802</v>
      </c>
      <c r="N62" s="51">
        <f t="shared" si="33"/>
        <v>7438.0165289256202</v>
      </c>
      <c r="O62" s="51">
        <f t="shared" si="33"/>
        <v>4958.6776859504134</v>
      </c>
      <c r="P62" s="51">
        <f t="shared" si="33"/>
        <v>330.57851239669424</v>
      </c>
      <c r="Q62" s="51">
        <f t="shared" si="33"/>
        <v>0</v>
      </c>
      <c r="R62" s="51">
        <f t="shared" si="33"/>
        <v>1404.9586776859505</v>
      </c>
      <c r="S62" s="51">
        <f t="shared" si="33"/>
        <v>0</v>
      </c>
      <c r="T62" s="51">
        <f t="shared" si="34"/>
        <v>29752.066115702477</v>
      </c>
      <c r="U62" s="123" t="s">
        <v>72</v>
      </c>
      <c r="V62" s="127" t="s">
        <v>325</v>
      </c>
      <c r="W62" s="127" t="s">
        <v>325</v>
      </c>
    </row>
    <row r="63" spans="1:24" ht="213" customHeight="1" thickBot="1" x14ac:dyDescent="0.25">
      <c r="A63" s="42">
        <v>39</v>
      </c>
      <c r="B63" s="38" t="s">
        <v>112</v>
      </c>
      <c r="C63" s="64" t="s">
        <v>144</v>
      </c>
      <c r="D63" s="147" t="s">
        <v>308</v>
      </c>
      <c r="E63" s="196" t="s">
        <v>273</v>
      </c>
      <c r="F63" s="49">
        <v>12000</v>
      </c>
      <c r="G63" s="49">
        <v>3000</v>
      </c>
      <c r="H63" s="49">
        <v>3700</v>
      </c>
      <c r="I63" s="49">
        <v>500</v>
      </c>
      <c r="J63" s="49">
        <v>4500</v>
      </c>
      <c r="K63" s="49">
        <v>200</v>
      </c>
      <c r="L63" s="49"/>
      <c r="M63" s="51">
        <f t="shared" si="30"/>
        <v>9917.3553719008269</v>
      </c>
      <c r="N63" s="51">
        <f t="shared" si="33"/>
        <v>2479.3388429752067</v>
      </c>
      <c r="O63" s="51">
        <f t="shared" si="33"/>
        <v>3057.8512396694214</v>
      </c>
      <c r="P63" s="51">
        <f t="shared" si="33"/>
        <v>413.22314049586777</v>
      </c>
      <c r="Q63" s="51">
        <f t="shared" si="33"/>
        <v>3719.0082644628101</v>
      </c>
      <c r="R63" s="51">
        <f t="shared" si="33"/>
        <v>165.28925619834712</v>
      </c>
      <c r="S63" s="51">
        <f t="shared" si="33"/>
        <v>0</v>
      </c>
      <c r="T63" s="51">
        <f t="shared" si="34"/>
        <v>19752.066115702481</v>
      </c>
      <c r="U63" s="123" t="s">
        <v>72</v>
      </c>
      <c r="V63" s="127" t="s">
        <v>325</v>
      </c>
      <c r="W63" s="127" t="s">
        <v>324</v>
      </c>
    </row>
    <row r="64" spans="1:24" ht="33.75" customHeight="1" thickBot="1" x14ac:dyDescent="0.25">
      <c r="A64" s="42">
        <v>40</v>
      </c>
      <c r="B64" s="38" t="s">
        <v>112</v>
      </c>
      <c r="C64" s="64" t="s">
        <v>147</v>
      </c>
      <c r="D64" s="147" t="s">
        <v>269</v>
      </c>
      <c r="E64" s="258" t="s">
        <v>143</v>
      </c>
      <c r="F64" s="49"/>
      <c r="G64" s="49"/>
      <c r="H64" s="49">
        <v>6000</v>
      </c>
      <c r="I64" s="49"/>
      <c r="J64" s="49"/>
      <c r="K64" s="49"/>
      <c r="L64" s="49"/>
      <c r="M64" s="51">
        <f>F64/1.19</f>
        <v>0</v>
      </c>
      <c r="N64" s="51">
        <f>G64/1.19</f>
        <v>0</v>
      </c>
      <c r="O64" s="51">
        <f>H64/1.21</f>
        <v>4958.6776859504134</v>
      </c>
      <c r="P64" s="51">
        <f t="shared" ref="P64:S67" si="35">I64/1.19</f>
        <v>0</v>
      </c>
      <c r="Q64" s="51">
        <f t="shared" si="35"/>
        <v>0</v>
      </c>
      <c r="R64" s="51">
        <f t="shared" si="35"/>
        <v>0</v>
      </c>
      <c r="S64" s="51">
        <f t="shared" si="35"/>
        <v>0</v>
      </c>
      <c r="T64" s="51">
        <f t="shared" si="34"/>
        <v>4958.6776859504134</v>
      </c>
      <c r="U64" s="123" t="s">
        <v>72</v>
      </c>
      <c r="V64" s="127" t="s">
        <v>328</v>
      </c>
      <c r="W64" s="127" t="s">
        <v>325</v>
      </c>
    </row>
    <row r="65" spans="1:23" ht="66" customHeight="1" thickBot="1" x14ac:dyDescent="0.25">
      <c r="A65" s="42">
        <v>41</v>
      </c>
      <c r="B65" s="38" t="s">
        <v>112</v>
      </c>
      <c r="C65" s="64" t="s">
        <v>150</v>
      </c>
      <c r="D65" s="147" t="s">
        <v>270</v>
      </c>
      <c r="E65" s="196" t="s">
        <v>274</v>
      </c>
      <c r="F65" s="49">
        <v>44000</v>
      </c>
      <c r="G65" s="49"/>
      <c r="H65" s="49"/>
      <c r="I65" s="49"/>
      <c r="J65" s="49"/>
      <c r="K65" s="49"/>
      <c r="L65" s="49"/>
      <c r="M65" s="51">
        <f>F65/1.21</f>
        <v>36363.636363636368</v>
      </c>
      <c r="N65" s="51">
        <f t="shared" ref="N65:O67" si="36">G65/1.19</f>
        <v>0</v>
      </c>
      <c r="O65" s="51">
        <f t="shared" si="36"/>
        <v>0</v>
      </c>
      <c r="P65" s="51">
        <f t="shared" si="35"/>
        <v>0</v>
      </c>
      <c r="Q65" s="51">
        <f t="shared" si="35"/>
        <v>0</v>
      </c>
      <c r="R65" s="51">
        <f t="shared" si="35"/>
        <v>0</v>
      </c>
      <c r="S65" s="51">
        <f t="shared" si="35"/>
        <v>0</v>
      </c>
      <c r="T65" s="51">
        <f t="shared" si="34"/>
        <v>36363.636363636368</v>
      </c>
      <c r="U65" s="123" t="s">
        <v>72</v>
      </c>
      <c r="V65" s="127" t="s">
        <v>325</v>
      </c>
      <c r="W65" s="127" t="s">
        <v>325</v>
      </c>
    </row>
    <row r="66" spans="1:23" ht="34.5" customHeight="1" thickBot="1" x14ac:dyDescent="0.25">
      <c r="A66" s="42">
        <v>42</v>
      </c>
      <c r="B66" s="38" t="s">
        <v>112</v>
      </c>
      <c r="C66" s="64" t="s">
        <v>153</v>
      </c>
      <c r="D66" s="147" t="s">
        <v>271</v>
      </c>
      <c r="E66" s="174" t="s">
        <v>274</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27" t="s">
        <v>325</v>
      </c>
      <c r="W66" s="127" t="s">
        <v>325</v>
      </c>
    </row>
    <row r="67" spans="1:23" ht="42" customHeight="1" thickBot="1" x14ac:dyDescent="0.25">
      <c r="A67" s="92">
        <v>43</v>
      </c>
      <c r="B67" s="38" t="s">
        <v>112</v>
      </c>
      <c r="C67" s="64" t="s">
        <v>156</v>
      </c>
      <c r="D67" s="147" t="s">
        <v>137</v>
      </c>
      <c r="E67" s="119" t="s">
        <v>138</v>
      </c>
      <c r="F67" s="49">
        <v>35000</v>
      </c>
      <c r="G67" s="49"/>
      <c r="H67" s="49"/>
      <c r="I67" s="49"/>
      <c r="J67" s="49"/>
      <c r="K67" s="49"/>
      <c r="L67" s="49"/>
      <c r="M67" s="51">
        <f>F67</f>
        <v>35000</v>
      </c>
      <c r="N67" s="51">
        <f t="shared" si="36"/>
        <v>0</v>
      </c>
      <c r="O67" s="51">
        <f t="shared" si="36"/>
        <v>0</v>
      </c>
      <c r="P67" s="51">
        <f t="shared" si="35"/>
        <v>0</v>
      </c>
      <c r="Q67" s="51">
        <f t="shared" si="35"/>
        <v>0</v>
      </c>
      <c r="R67" s="51">
        <f t="shared" si="35"/>
        <v>0</v>
      </c>
      <c r="S67" s="51">
        <f t="shared" si="35"/>
        <v>0</v>
      </c>
      <c r="T67" s="51">
        <f t="shared" si="34"/>
        <v>35000</v>
      </c>
      <c r="U67" s="123" t="s">
        <v>72</v>
      </c>
      <c r="V67" s="127" t="s">
        <v>325</v>
      </c>
      <c r="W67" s="127" t="s">
        <v>325</v>
      </c>
    </row>
    <row r="68" spans="1:23" ht="191.25" customHeight="1" thickBot="1" x14ac:dyDescent="0.25">
      <c r="A68" s="197">
        <v>44</v>
      </c>
      <c r="B68" s="38" t="s">
        <v>112</v>
      </c>
      <c r="C68" s="64" t="s">
        <v>159</v>
      </c>
      <c r="D68" s="144" t="s">
        <v>140</v>
      </c>
      <c r="E68" s="119" t="s">
        <v>141</v>
      </c>
      <c r="F68" s="49">
        <v>15000</v>
      </c>
      <c r="G68" s="49"/>
      <c r="H68" s="49"/>
      <c r="I68" s="49"/>
      <c r="J68" s="49"/>
      <c r="K68" s="49"/>
      <c r="L68" s="49"/>
      <c r="M68" s="51">
        <f t="shared" ref="M68:M77" si="37">F68/1.21</f>
        <v>12396.694214876034</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12396.694214876034</v>
      </c>
      <c r="U68" s="123" t="s">
        <v>72</v>
      </c>
      <c r="V68" s="127" t="s">
        <v>325</v>
      </c>
      <c r="W68" s="127" t="s">
        <v>324</v>
      </c>
    </row>
    <row r="69" spans="1:23" ht="96.75" customHeight="1" thickBot="1" x14ac:dyDescent="0.25">
      <c r="A69" s="42">
        <v>45</v>
      </c>
      <c r="B69" s="38" t="s">
        <v>112</v>
      </c>
      <c r="C69" s="64" t="s">
        <v>160</v>
      </c>
      <c r="D69" s="144" t="s">
        <v>231</v>
      </c>
      <c r="E69" s="119" t="s">
        <v>143</v>
      </c>
      <c r="F69" s="49">
        <v>15000</v>
      </c>
      <c r="G69" s="49"/>
      <c r="H69" s="49">
        <v>8000</v>
      </c>
      <c r="I69" s="49">
        <v>500</v>
      </c>
      <c r="J69" s="49"/>
      <c r="K69" s="49">
        <v>1000</v>
      </c>
      <c r="L69" s="49"/>
      <c r="M69" s="51">
        <f t="shared" si="37"/>
        <v>12396.694214876034</v>
      </c>
      <c r="N69" s="51">
        <f t="shared" si="38"/>
        <v>0</v>
      </c>
      <c r="O69" s="51">
        <f t="shared" si="39"/>
        <v>6611.5702479338843</v>
      </c>
      <c r="P69" s="51">
        <f t="shared" si="40"/>
        <v>413.22314049586777</v>
      </c>
      <c r="Q69" s="51">
        <f t="shared" si="41"/>
        <v>0</v>
      </c>
      <c r="R69" s="51">
        <f t="shared" si="42"/>
        <v>826.44628099173553</v>
      </c>
      <c r="S69" s="51">
        <f t="shared" si="43"/>
        <v>0</v>
      </c>
      <c r="T69" s="51">
        <f t="shared" si="34"/>
        <v>20247.933884297523</v>
      </c>
      <c r="U69" s="123" t="s">
        <v>72</v>
      </c>
      <c r="V69" s="127" t="s">
        <v>325</v>
      </c>
      <c r="W69" s="127" t="s">
        <v>325</v>
      </c>
    </row>
    <row r="70" spans="1:23" ht="160.9" customHeight="1" thickBot="1" x14ac:dyDescent="0.25">
      <c r="A70" s="42">
        <v>46</v>
      </c>
      <c r="B70" s="38" t="s">
        <v>112</v>
      </c>
      <c r="C70" s="64" t="s">
        <v>162</v>
      </c>
      <c r="D70" s="144" t="s">
        <v>145</v>
      </c>
      <c r="E70" s="119" t="s">
        <v>146</v>
      </c>
      <c r="F70" s="49">
        <v>41500</v>
      </c>
      <c r="G70" s="49">
        <v>21000</v>
      </c>
      <c r="H70" s="49">
        <v>16000</v>
      </c>
      <c r="I70" s="49">
        <v>1000</v>
      </c>
      <c r="J70" s="49">
        <v>1000</v>
      </c>
      <c r="K70" s="49">
        <v>1000</v>
      </c>
      <c r="L70" s="49"/>
      <c r="M70" s="51">
        <f t="shared" si="37"/>
        <v>34297.520661157025</v>
      </c>
      <c r="N70" s="51">
        <f t="shared" si="38"/>
        <v>17355.371900826445</v>
      </c>
      <c r="O70" s="51">
        <f t="shared" si="39"/>
        <v>13223.140495867769</v>
      </c>
      <c r="P70" s="51">
        <f t="shared" si="40"/>
        <v>826.44628099173553</v>
      </c>
      <c r="Q70" s="51">
        <f t="shared" si="41"/>
        <v>826.44628099173553</v>
      </c>
      <c r="R70" s="51">
        <f t="shared" si="42"/>
        <v>826.44628099173553</v>
      </c>
      <c r="S70" s="51">
        <f t="shared" si="43"/>
        <v>0</v>
      </c>
      <c r="T70" s="51">
        <f t="shared" si="34"/>
        <v>67355.371900826431</v>
      </c>
      <c r="U70" s="123" t="s">
        <v>72</v>
      </c>
      <c r="V70" s="127" t="s">
        <v>325</v>
      </c>
      <c r="W70" s="127" t="s">
        <v>325</v>
      </c>
    </row>
    <row r="71" spans="1:23" ht="31.5" customHeight="1" thickBot="1" x14ac:dyDescent="0.25">
      <c r="A71" s="42">
        <v>47</v>
      </c>
      <c r="B71" s="38" t="s">
        <v>112</v>
      </c>
      <c r="C71" s="64" t="s">
        <v>163</v>
      </c>
      <c r="D71" s="144" t="s">
        <v>148</v>
      </c>
      <c r="E71" s="150" t="s">
        <v>149</v>
      </c>
      <c r="F71" s="49">
        <v>3000</v>
      </c>
      <c r="G71" s="49">
        <v>900</v>
      </c>
      <c r="H71" s="49">
        <v>2000</v>
      </c>
      <c r="I71" s="49"/>
      <c r="J71" s="49"/>
      <c r="K71" s="49"/>
      <c r="L71" s="49"/>
      <c r="M71" s="51">
        <f t="shared" si="37"/>
        <v>2479.3388429752067</v>
      </c>
      <c r="N71" s="51">
        <f t="shared" si="38"/>
        <v>743.80165289256206</v>
      </c>
      <c r="O71" s="51">
        <f t="shared" si="39"/>
        <v>1652.8925619834711</v>
      </c>
      <c r="P71" s="51">
        <f t="shared" si="40"/>
        <v>0</v>
      </c>
      <c r="Q71" s="51">
        <f t="shared" si="41"/>
        <v>0</v>
      </c>
      <c r="R71" s="51">
        <f t="shared" si="42"/>
        <v>0</v>
      </c>
      <c r="S71" s="51">
        <f t="shared" si="43"/>
        <v>0</v>
      </c>
      <c r="T71" s="51">
        <f t="shared" si="34"/>
        <v>4876.0330578512394</v>
      </c>
      <c r="U71" s="123" t="s">
        <v>72</v>
      </c>
      <c r="V71" s="127" t="s">
        <v>325</v>
      </c>
      <c r="W71" s="127" t="s">
        <v>325</v>
      </c>
    </row>
    <row r="72" spans="1:23" ht="78.75" customHeight="1" thickBot="1" x14ac:dyDescent="0.25">
      <c r="A72" s="92">
        <v>48</v>
      </c>
      <c r="B72" s="38" t="s">
        <v>112</v>
      </c>
      <c r="C72" s="64" t="s">
        <v>166</v>
      </c>
      <c r="D72" s="144" t="s">
        <v>151</v>
      </c>
      <c r="E72" s="119" t="s">
        <v>152</v>
      </c>
      <c r="F72" s="49">
        <v>21000</v>
      </c>
      <c r="G72" s="49">
        <v>500</v>
      </c>
      <c r="H72" s="49">
        <v>8000</v>
      </c>
      <c r="I72" s="49"/>
      <c r="J72" s="49"/>
      <c r="K72" s="49"/>
      <c r="L72" s="49"/>
      <c r="M72" s="51">
        <f t="shared" si="37"/>
        <v>17355.371900826445</v>
      </c>
      <c r="N72" s="51">
        <f t="shared" si="38"/>
        <v>413.22314049586777</v>
      </c>
      <c r="O72" s="51">
        <f t="shared" si="39"/>
        <v>6611.5702479338843</v>
      </c>
      <c r="P72" s="51">
        <f t="shared" si="40"/>
        <v>0</v>
      </c>
      <c r="Q72" s="51">
        <f t="shared" si="41"/>
        <v>0</v>
      </c>
      <c r="R72" s="51">
        <f t="shared" si="42"/>
        <v>0</v>
      </c>
      <c r="S72" s="51">
        <f t="shared" si="43"/>
        <v>0</v>
      </c>
      <c r="T72" s="51">
        <f t="shared" si="34"/>
        <v>24380.165289256198</v>
      </c>
      <c r="U72" s="123" t="s">
        <v>72</v>
      </c>
      <c r="V72" s="127" t="s">
        <v>325</v>
      </c>
      <c r="W72" s="127" t="s">
        <v>325</v>
      </c>
    </row>
    <row r="73" spans="1:23" ht="81.75" customHeight="1" thickBot="1" x14ac:dyDescent="0.25">
      <c r="A73" s="197">
        <v>49</v>
      </c>
      <c r="B73" s="38" t="s">
        <v>112</v>
      </c>
      <c r="C73" s="64" t="s">
        <v>168</v>
      </c>
      <c r="D73" s="144" t="s">
        <v>154</v>
      </c>
      <c r="E73" s="119" t="s">
        <v>155</v>
      </c>
      <c r="F73" s="49">
        <v>6500</v>
      </c>
      <c r="G73" s="49"/>
      <c r="H73" s="49">
        <v>12500</v>
      </c>
      <c r="I73" s="49"/>
      <c r="J73" s="49"/>
      <c r="K73" s="49"/>
      <c r="L73" s="49"/>
      <c r="M73" s="51">
        <f t="shared" si="37"/>
        <v>5371.9008264462809</v>
      </c>
      <c r="N73" s="51">
        <f t="shared" si="38"/>
        <v>0</v>
      </c>
      <c r="O73" s="51">
        <f t="shared" si="39"/>
        <v>10330.578512396694</v>
      </c>
      <c r="P73" s="51">
        <f t="shared" si="40"/>
        <v>0</v>
      </c>
      <c r="Q73" s="51">
        <f t="shared" si="41"/>
        <v>0</v>
      </c>
      <c r="R73" s="51">
        <f t="shared" si="42"/>
        <v>0</v>
      </c>
      <c r="S73" s="51">
        <f t="shared" si="43"/>
        <v>0</v>
      </c>
      <c r="T73" s="51">
        <f t="shared" si="34"/>
        <v>15702.479338842975</v>
      </c>
      <c r="U73" s="123" t="s">
        <v>72</v>
      </c>
      <c r="V73" s="127" t="s">
        <v>325</v>
      </c>
      <c r="W73" s="127" t="s">
        <v>325</v>
      </c>
    </row>
    <row r="74" spans="1:23" ht="47.25" customHeight="1" thickBot="1" x14ac:dyDescent="0.25">
      <c r="A74" s="42">
        <v>50</v>
      </c>
      <c r="B74" s="38" t="s">
        <v>112</v>
      </c>
      <c r="C74" s="64" t="s">
        <v>169</v>
      </c>
      <c r="D74" s="69" t="s">
        <v>157</v>
      </c>
      <c r="E74" s="119" t="s">
        <v>158</v>
      </c>
      <c r="F74" s="49">
        <v>6500</v>
      </c>
      <c r="G74" s="49">
        <v>0</v>
      </c>
      <c r="H74" s="49">
        <v>0</v>
      </c>
      <c r="I74" s="49">
        <v>0</v>
      </c>
      <c r="J74" s="49">
        <v>0</v>
      </c>
      <c r="K74" s="49">
        <v>0</v>
      </c>
      <c r="L74" s="49"/>
      <c r="M74" s="51">
        <f t="shared" si="37"/>
        <v>5371.9008264462809</v>
      </c>
      <c r="N74" s="51">
        <f t="shared" si="38"/>
        <v>0</v>
      </c>
      <c r="O74" s="51">
        <f t="shared" si="39"/>
        <v>0</v>
      </c>
      <c r="P74" s="51">
        <f t="shared" si="40"/>
        <v>0</v>
      </c>
      <c r="Q74" s="51">
        <f t="shared" si="41"/>
        <v>0</v>
      </c>
      <c r="R74" s="51">
        <f t="shared" si="42"/>
        <v>0</v>
      </c>
      <c r="S74" s="51">
        <f t="shared" si="43"/>
        <v>0</v>
      </c>
      <c r="T74" s="51">
        <f t="shared" si="34"/>
        <v>5371.9008264462809</v>
      </c>
      <c r="U74" s="123" t="s">
        <v>72</v>
      </c>
      <c r="V74" s="127" t="s">
        <v>325</v>
      </c>
      <c r="W74" s="127" t="s">
        <v>325</v>
      </c>
    </row>
    <row r="75" spans="1:23" ht="65.25" customHeight="1" thickBot="1" x14ac:dyDescent="0.25">
      <c r="A75" s="42">
        <v>51</v>
      </c>
      <c r="B75" s="38" t="s">
        <v>112</v>
      </c>
      <c r="C75" s="64" t="s">
        <v>241</v>
      </c>
      <c r="D75" s="144" t="s">
        <v>272</v>
      </c>
      <c r="E75" s="119" t="s">
        <v>158</v>
      </c>
      <c r="F75" s="49">
        <v>1900</v>
      </c>
      <c r="G75" s="49">
        <v>1000</v>
      </c>
      <c r="H75" s="49">
        <v>1500</v>
      </c>
      <c r="I75" s="49">
        <v>100</v>
      </c>
      <c r="J75" s="49"/>
      <c r="K75" s="49">
        <v>100</v>
      </c>
      <c r="L75" s="49"/>
      <c r="M75" s="51">
        <f t="shared" si="37"/>
        <v>1570.2479338842975</v>
      </c>
      <c r="N75" s="51">
        <f t="shared" si="38"/>
        <v>826.44628099173553</v>
      </c>
      <c r="O75" s="51">
        <f t="shared" si="39"/>
        <v>1239.6694214876034</v>
      </c>
      <c r="P75" s="51">
        <f t="shared" si="40"/>
        <v>82.644628099173559</v>
      </c>
      <c r="Q75" s="51">
        <f t="shared" si="41"/>
        <v>0</v>
      </c>
      <c r="R75" s="51">
        <f t="shared" si="42"/>
        <v>82.644628099173559</v>
      </c>
      <c r="S75" s="51">
        <f t="shared" si="43"/>
        <v>0</v>
      </c>
      <c r="T75" s="51">
        <f t="shared" si="34"/>
        <v>3801.6528925619837</v>
      </c>
      <c r="U75" s="123" t="s">
        <v>72</v>
      </c>
      <c r="V75" s="127" t="s">
        <v>325</v>
      </c>
      <c r="W75" s="127" t="s">
        <v>325</v>
      </c>
    </row>
    <row r="76" spans="1:23" ht="34.5" customHeight="1" thickBot="1" x14ac:dyDescent="0.25">
      <c r="A76" s="42">
        <v>52</v>
      </c>
      <c r="B76" s="38" t="s">
        <v>112</v>
      </c>
      <c r="C76" s="64" t="s">
        <v>242</v>
      </c>
      <c r="D76" s="144" t="s">
        <v>232</v>
      </c>
      <c r="E76" s="196" t="s">
        <v>234</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27" t="s">
        <v>325</v>
      </c>
      <c r="W76" s="127" t="s">
        <v>325</v>
      </c>
    </row>
    <row r="77" spans="1:23" ht="65.25" customHeight="1" thickBot="1" x14ac:dyDescent="0.25">
      <c r="A77" s="42">
        <v>53</v>
      </c>
      <c r="B77" s="38" t="s">
        <v>112</v>
      </c>
      <c r="C77" s="64" t="s">
        <v>295</v>
      </c>
      <c r="D77" s="144" t="s">
        <v>233</v>
      </c>
      <c r="E77" s="174" t="s">
        <v>275</v>
      </c>
      <c r="F77" s="49">
        <v>1500</v>
      </c>
      <c r="G77" s="49"/>
      <c r="H77" s="49"/>
      <c r="I77" s="49"/>
      <c r="J77" s="49"/>
      <c r="K77" s="49"/>
      <c r="L77" s="49"/>
      <c r="M77" s="51">
        <f t="shared" si="37"/>
        <v>1239.6694214876034</v>
      </c>
      <c r="N77" s="51">
        <f t="shared" si="38"/>
        <v>0</v>
      </c>
      <c r="O77" s="51">
        <f t="shared" si="39"/>
        <v>0</v>
      </c>
      <c r="P77" s="51">
        <f t="shared" si="40"/>
        <v>0</v>
      </c>
      <c r="Q77" s="51">
        <f t="shared" si="41"/>
        <v>0</v>
      </c>
      <c r="R77" s="51">
        <f t="shared" si="42"/>
        <v>0</v>
      </c>
      <c r="S77" s="51">
        <f t="shared" si="43"/>
        <v>0</v>
      </c>
      <c r="T77" s="51">
        <f t="shared" si="34"/>
        <v>1239.6694214876034</v>
      </c>
      <c r="U77" s="123" t="s">
        <v>72</v>
      </c>
      <c r="V77" s="127" t="s">
        <v>325</v>
      </c>
      <c r="W77" s="127" t="s">
        <v>325</v>
      </c>
    </row>
    <row r="78" spans="1:23" ht="39" customHeight="1" thickBot="1" x14ac:dyDescent="0.25">
      <c r="A78" s="42">
        <v>54</v>
      </c>
      <c r="B78" s="38" t="s">
        <v>112</v>
      </c>
      <c r="C78" s="64" t="s">
        <v>382</v>
      </c>
      <c r="D78" s="290" t="s">
        <v>164</v>
      </c>
      <c r="E78" s="208" t="s">
        <v>165</v>
      </c>
      <c r="F78" s="49">
        <v>3000</v>
      </c>
      <c r="G78" s="49">
        <v>2000</v>
      </c>
      <c r="H78" s="49">
        <v>5000</v>
      </c>
      <c r="I78" s="49"/>
      <c r="J78" s="49"/>
      <c r="K78" s="49"/>
      <c r="L78" s="49"/>
      <c r="M78" s="51">
        <f>F78/1.21</f>
        <v>2479.3388429752067</v>
      </c>
      <c r="N78" s="51">
        <f t="shared" ref="N78:S78" si="44">G78/1.21</f>
        <v>1652.8925619834711</v>
      </c>
      <c r="O78" s="51">
        <f t="shared" si="44"/>
        <v>4132.2314049586776</v>
      </c>
      <c r="P78" s="51">
        <f t="shared" si="44"/>
        <v>0</v>
      </c>
      <c r="Q78" s="51">
        <f t="shared" si="44"/>
        <v>0</v>
      </c>
      <c r="R78" s="51">
        <f t="shared" si="44"/>
        <v>0</v>
      </c>
      <c r="S78" s="51">
        <f t="shared" si="44"/>
        <v>0</v>
      </c>
      <c r="T78" s="51">
        <f t="shared" ref="T78:T84" si="45">SUM(M78:S78)</f>
        <v>8264.4628099173551</v>
      </c>
      <c r="U78" s="123" t="s">
        <v>72</v>
      </c>
      <c r="V78" s="132" t="s">
        <v>329</v>
      </c>
      <c r="W78" s="132" t="s">
        <v>432</v>
      </c>
    </row>
    <row r="79" spans="1:23" ht="48.75" customHeight="1" thickBot="1" x14ac:dyDescent="0.25">
      <c r="A79" s="42">
        <v>55</v>
      </c>
      <c r="B79" s="38" t="s">
        <v>112</v>
      </c>
      <c r="C79" s="64" t="s">
        <v>383</v>
      </c>
      <c r="D79" s="144" t="s">
        <v>284</v>
      </c>
      <c r="E79" s="119" t="s">
        <v>161</v>
      </c>
      <c r="F79" s="49">
        <v>0</v>
      </c>
      <c r="G79" s="49"/>
      <c r="H79" s="49">
        <v>1000</v>
      </c>
      <c r="I79" s="49"/>
      <c r="J79" s="49"/>
      <c r="K79" s="49"/>
      <c r="L79" s="49"/>
      <c r="M79" s="51">
        <f t="shared" ref="M79:M80" si="46">F79/1.21</f>
        <v>0</v>
      </c>
      <c r="N79" s="51">
        <f t="shared" ref="N79:N82" si="47">G79/1.21</f>
        <v>0</v>
      </c>
      <c r="O79" s="51">
        <f t="shared" ref="O79:O82" si="48">H79/1.21</f>
        <v>826.44628099173553</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327</v>
      </c>
      <c r="W79" s="132" t="s">
        <v>327</v>
      </c>
    </row>
    <row r="80" spans="1:23" ht="115.5" customHeight="1" thickBot="1" x14ac:dyDescent="0.25">
      <c r="A80" s="42">
        <v>56</v>
      </c>
      <c r="B80" s="38" t="s">
        <v>112</v>
      </c>
      <c r="C80" s="64" t="s">
        <v>384</v>
      </c>
      <c r="D80" s="144" t="s">
        <v>345</v>
      </c>
      <c r="E80" s="285" t="s">
        <v>378</v>
      </c>
      <c r="F80" s="49">
        <v>6000</v>
      </c>
      <c r="G80" s="49">
        <v>0</v>
      </c>
      <c r="H80" s="49">
        <v>0</v>
      </c>
      <c r="I80" s="49"/>
      <c r="J80" s="49"/>
      <c r="K80" s="49"/>
      <c r="L80" s="49"/>
      <c r="M80" s="51">
        <f t="shared" si="46"/>
        <v>4958.6776859504134</v>
      </c>
      <c r="N80" s="51">
        <f t="shared" si="47"/>
        <v>0</v>
      </c>
      <c r="O80" s="51">
        <f t="shared" si="48"/>
        <v>0</v>
      </c>
      <c r="P80" s="51">
        <f t="shared" si="49"/>
        <v>0</v>
      </c>
      <c r="Q80" s="51">
        <f t="shared" si="50"/>
        <v>0</v>
      </c>
      <c r="R80" s="51">
        <f t="shared" si="51"/>
        <v>0</v>
      </c>
      <c r="S80" s="51">
        <f t="shared" si="52"/>
        <v>0</v>
      </c>
      <c r="T80" s="51">
        <f t="shared" si="45"/>
        <v>4958.6776859504134</v>
      </c>
      <c r="U80" s="123" t="s">
        <v>72</v>
      </c>
      <c r="V80" s="127" t="s">
        <v>325</v>
      </c>
      <c r="W80" s="127" t="s">
        <v>325</v>
      </c>
    </row>
    <row r="81" spans="1:23" ht="65.25" customHeight="1" thickBot="1" x14ac:dyDescent="0.25">
      <c r="A81" s="42">
        <v>57</v>
      </c>
      <c r="B81" s="38" t="s">
        <v>112</v>
      </c>
      <c r="C81" s="64" t="s">
        <v>385</v>
      </c>
      <c r="D81" s="144" t="s">
        <v>346</v>
      </c>
      <c r="E81" s="279" t="s">
        <v>379</v>
      </c>
      <c r="F81" s="49">
        <v>100</v>
      </c>
      <c r="G81" s="49"/>
      <c r="H81" s="49"/>
      <c r="I81" s="49"/>
      <c r="J81" s="49"/>
      <c r="K81" s="49"/>
      <c r="L81" s="49"/>
      <c r="M81" s="51">
        <f>F81/1.21</f>
        <v>82.644628099173559</v>
      </c>
      <c r="N81" s="51">
        <f t="shared" si="47"/>
        <v>0</v>
      </c>
      <c r="O81" s="51">
        <f t="shared" si="48"/>
        <v>0</v>
      </c>
      <c r="P81" s="51">
        <f t="shared" si="49"/>
        <v>0</v>
      </c>
      <c r="Q81" s="51">
        <f t="shared" si="50"/>
        <v>0</v>
      </c>
      <c r="R81" s="51">
        <f t="shared" si="51"/>
        <v>0</v>
      </c>
      <c r="S81" s="51">
        <f t="shared" si="52"/>
        <v>0</v>
      </c>
      <c r="T81" s="51">
        <f t="shared" si="45"/>
        <v>82.644628099173559</v>
      </c>
      <c r="U81" s="123" t="s">
        <v>72</v>
      </c>
      <c r="V81" s="132" t="s">
        <v>337</v>
      </c>
      <c r="W81" s="132" t="s">
        <v>329</v>
      </c>
    </row>
    <row r="82" spans="1:23" ht="80.25" customHeight="1" thickBot="1" x14ac:dyDescent="0.25">
      <c r="A82" s="42">
        <v>58</v>
      </c>
      <c r="B82" s="38" t="s">
        <v>112</v>
      </c>
      <c r="C82" s="64" t="s">
        <v>386</v>
      </c>
      <c r="D82" s="144" t="s">
        <v>347</v>
      </c>
      <c r="E82" s="285" t="s">
        <v>380</v>
      </c>
      <c r="F82" s="49">
        <v>4500</v>
      </c>
      <c r="G82" s="49">
        <v>0</v>
      </c>
      <c r="H82" s="49">
        <v>0</v>
      </c>
      <c r="I82" s="49"/>
      <c r="J82" s="49"/>
      <c r="K82" s="49"/>
      <c r="L82" s="49"/>
      <c r="M82" s="51">
        <f>F82/1.21</f>
        <v>3719.0082644628101</v>
      </c>
      <c r="N82" s="51">
        <f t="shared" si="47"/>
        <v>0</v>
      </c>
      <c r="O82" s="51">
        <f t="shared" si="48"/>
        <v>0</v>
      </c>
      <c r="P82" s="51">
        <f t="shared" si="49"/>
        <v>0</v>
      </c>
      <c r="Q82" s="51">
        <f t="shared" si="50"/>
        <v>0</v>
      </c>
      <c r="R82" s="51">
        <f t="shared" si="51"/>
        <v>0</v>
      </c>
      <c r="S82" s="51">
        <f t="shared" si="52"/>
        <v>0</v>
      </c>
      <c r="T82" s="51">
        <f t="shared" si="45"/>
        <v>3719.0082644628101</v>
      </c>
      <c r="U82" s="123" t="s">
        <v>72</v>
      </c>
      <c r="V82" s="127" t="s">
        <v>325</v>
      </c>
      <c r="W82" s="127" t="s">
        <v>325</v>
      </c>
    </row>
    <row r="83" spans="1:23" ht="56.25" customHeight="1" thickBot="1" x14ac:dyDescent="0.25">
      <c r="A83" s="42">
        <v>59</v>
      </c>
      <c r="B83" s="38" t="s">
        <v>112</v>
      </c>
      <c r="C83" s="64" t="s">
        <v>387</v>
      </c>
      <c r="D83" s="144" t="s">
        <v>348</v>
      </c>
      <c r="E83" s="279" t="s">
        <v>381</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332</v>
      </c>
      <c r="W83" s="132" t="s">
        <v>328</v>
      </c>
    </row>
    <row r="84" spans="1:23" ht="53.25" customHeight="1" thickBot="1" x14ac:dyDescent="0.25">
      <c r="A84" s="42">
        <v>60</v>
      </c>
      <c r="B84" s="38" t="s">
        <v>112</v>
      </c>
      <c r="C84" s="64" t="s">
        <v>388</v>
      </c>
      <c r="D84" s="144" t="s">
        <v>349</v>
      </c>
      <c r="E84" s="285" t="s">
        <v>293</v>
      </c>
      <c r="F84" s="49">
        <v>0</v>
      </c>
      <c r="G84" s="49"/>
      <c r="H84" s="49"/>
      <c r="I84" s="49"/>
      <c r="J84" s="49"/>
      <c r="K84" s="49"/>
      <c r="L84" s="49"/>
      <c r="M84" s="51">
        <f t="shared" si="53"/>
        <v>0</v>
      </c>
      <c r="N84" s="51">
        <f t="shared" si="54"/>
        <v>0</v>
      </c>
      <c r="O84" s="51">
        <f t="shared" si="55"/>
        <v>0</v>
      </c>
      <c r="P84" s="51">
        <f t="shared" si="56"/>
        <v>0</v>
      </c>
      <c r="Q84" s="51">
        <f t="shared" si="57"/>
        <v>0</v>
      </c>
      <c r="R84" s="51">
        <f t="shared" si="58"/>
        <v>0</v>
      </c>
      <c r="S84" s="51">
        <f t="shared" si="59"/>
        <v>0</v>
      </c>
      <c r="T84" s="51">
        <f t="shared" si="45"/>
        <v>0</v>
      </c>
      <c r="U84" s="123" t="s">
        <v>72</v>
      </c>
      <c r="V84" s="132"/>
      <c r="W84" s="132"/>
    </row>
    <row r="85" spans="1:23" ht="39" customHeight="1" thickBot="1" x14ac:dyDescent="0.25">
      <c r="A85" s="42">
        <v>61</v>
      </c>
      <c r="B85" s="38" t="s">
        <v>112</v>
      </c>
      <c r="C85" s="64" t="s">
        <v>389</v>
      </c>
      <c r="D85" s="144" t="s">
        <v>170</v>
      </c>
      <c r="E85" s="275"/>
      <c r="F85" s="49">
        <v>0</v>
      </c>
      <c r="G85" s="49">
        <v>0</v>
      </c>
      <c r="H85" s="49">
        <v>0</v>
      </c>
      <c r="I85" s="49">
        <v>0</v>
      </c>
      <c r="J85" s="49"/>
      <c r="K85" s="49">
        <v>0</v>
      </c>
      <c r="L85" s="49"/>
      <c r="M85" s="51">
        <f t="shared" ref="M85:S89" si="60">F85/1.21</f>
        <v>0</v>
      </c>
      <c r="N85" s="51">
        <f t="shared" si="60"/>
        <v>0</v>
      </c>
      <c r="O85" s="51">
        <f t="shared" si="60"/>
        <v>0</v>
      </c>
      <c r="P85" s="51">
        <f t="shared" si="60"/>
        <v>0</v>
      </c>
      <c r="Q85" s="51">
        <f t="shared" si="60"/>
        <v>0</v>
      </c>
      <c r="R85" s="51">
        <f t="shared" si="60"/>
        <v>0</v>
      </c>
      <c r="S85" s="51">
        <f t="shared" si="60"/>
        <v>0</v>
      </c>
      <c r="T85" s="51">
        <f>SUM(M85:S85)</f>
        <v>0</v>
      </c>
      <c r="U85" s="123" t="s">
        <v>72</v>
      </c>
      <c r="V85" s="132"/>
      <c r="W85" s="132"/>
    </row>
    <row r="86" spans="1:23" ht="52.5" customHeight="1" thickBot="1" x14ac:dyDescent="0.25">
      <c r="A86" s="42">
        <v>62</v>
      </c>
      <c r="B86" s="38" t="s">
        <v>112</v>
      </c>
      <c r="C86" s="64" t="s">
        <v>427</v>
      </c>
      <c r="D86" s="69" t="s">
        <v>362</v>
      </c>
      <c r="E86" s="119" t="s">
        <v>224</v>
      </c>
      <c r="F86" s="49">
        <v>15000</v>
      </c>
      <c r="G86" s="49"/>
      <c r="H86" s="49"/>
      <c r="I86" s="49"/>
      <c r="J86" s="49"/>
      <c r="K86" s="49"/>
      <c r="L86" s="49"/>
      <c r="M86" s="51">
        <f t="shared" si="60"/>
        <v>12396.694214876034</v>
      </c>
      <c r="N86" s="51">
        <f t="shared" ref="N86:N89" si="61">G86/1.21</f>
        <v>0</v>
      </c>
      <c r="O86" s="51">
        <f t="shared" ref="O86:O89" si="62">H86/1.21</f>
        <v>0</v>
      </c>
      <c r="P86" s="51">
        <f t="shared" ref="P86:P89" si="63">I86/1.21</f>
        <v>0</v>
      </c>
      <c r="Q86" s="51">
        <f t="shared" ref="Q86:Q89" si="64">J86/1.21</f>
        <v>0</v>
      </c>
      <c r="R86" s="51">
        <f t="shared" ref="R86:R89" si="65">K86/1.21</f>
        <v>0</v>
      </c>
      <c r="S86" s="51">
        <f t="shared" ref="S86:S89" si="66">L86/1.21</f>
        <v>0</v>
      </c>
      <c r="T86" s="51">
        <f t="shared" ref="T86:T89" si="67">SUM(M86:S86)</f>
        <v>12396.694214876034</v>
      </c>
      <c r="U86" s="123" t="s">
        <v>72</v>
      </c>
      <c r="V86" s="132" t="s">
        <v>324</v>
      </c>
      <c r="W86" s="132" t="s">
        <v>324</v>
      </c>
    </row>
    <row r="87" spans="1:23" ht="54" customHeight="1" thickBot="1" x14ac:dyDescent="0.25">
      <c r="A87" s="42">
        <v>63</v>
      </c>
      <c r="B87" s="38" t="s">
        <v>112</v>
      </c>
      <c r="C87" s="64" t="s">
        <v>428</v>
      </c>
      <c r="D87" s="69" t="s">
        <v>363</v>
      </c>
      <c r="E87" s="119" t="s">
        <v>224</v>
      </c>
      <c r="F87" s="49">
        <v>1500</v>
      </c>
      <c r="G87" s="49"/>
      <c r="H87" s="49"/>
      <c r="I87" s="49"/>
      <c r="J87" s="49"/>
      <c r="K87" s="49"/>
      <c r="L87" s="49"/>
      <c r="M87" s="51">
        <f t="shared" si="60"/>
        <v>1239.6694214876034</v>
      </c>
      <c r="N87" s="51">
        <f t="shared" si="61"/>
        <v>0</v>
      </c>
      <c r="O87" s="51">
        <f t="shared" si="62"/>
        <v>0</v>
      </c>
      <c r="P87" s="51">
        <f t="shared" si="63"/>
        <v>0</v>
      </c>
      <c r="Q87" s="51">
        <f t="shared" si="64"/>
        <v>0</v>
      </c>
      <c r="R87" s="51">
        <f t="shared" si="65"/>
        <v>0</v>
      </c>
      <c r="S87" s="51">
        <f t="shared" si="66"/>
        <v>0</v>
      </c>
      <c r="T87" s="51">
        <f t="shared" si="67"/>
        <v>1239.6694214876034</v>
      </c>
      <c r="U87" s="123" t="s">
        <v>72</v>
      </c>
      <c r="V87" s="132" t="s">
        <v>324</v>
      </c>
      <c r="W87" s="132" t="s">
        <v>324</v>
      </c>
    </row>
    <row r="88" spans="1:23" ht="51.75" customHeight="1" thickBot="1" x14ac:dyDescent="0.25">
      <c r="A88" s="42">
        <v>64</v>
      </c>
      <c r="B88" s="38" t="s">
        <v>112</v>
      </c>
      <c r="C88" s="64" t="s">
        <v>429</v>
      </c>
      <c r="D88" s="69" t="s">
        <v>280</v>
      </c>
      <c r="E88" s="119" t="s">
        <v>224</v>
      </c>
      <c r="F88" s="49">
        <v>1500</v>
      </c>
      <c r="G88" s="49"/>
      <c r="H88" s="49"/>
      <c r="I88" s="49"/>
      <c r="J88" s="49"/>
      <c r="K88" s="49"/>
      <c r="L88" s="49"/>
      <c r="M88" s="51">
        <f t="shared" si="60"/>
        <v>1239.6694214876034</v>
      </c>
      <c r="N88" s="51">
        <f t="shared" si="61"/>
        <v>0</v>
      </c>
      <c r="O88" s="51">
        <f t="shared" si="62"/>
        <v>0</v>
      </c>
      <c r="P88" s="51">
        <f t="shared" si="63"/>
        <v>0</v>
      </c>
      <c r="Q88" s="51">
        <f t="shared" si="64"/>
        <v>0</v>
      </c>
      <c r="R88" s="51">
        <f t="shared" si="65"/>
        <v>0</v>
      </c>
      <c r="S88" s="51">
        <f t="shared" si="66"/>
        <v>0</v>
      </c>
      <c r="T88" s="51">
        <f t="shared" si="67"/>
        <v>1239.6694214876034</v>
      </c>
      <c r="U88" s="123" t="s">
        <v>72</v>
      </c>
      <c r="V88" s="132" t="s">
        <v>324</v>
      </c>
      <c r="W88" s="132" t="s">
        <v>324</v>
      </c>
    </row>
    <row r="89" spans="1:23" ht="44.25" customHeight="1" thickBot="1" x14ac:dyDescent="0.25">
      <c r="A89" s="42">
        <v>65</v>
      </c>
      <c r="B89" s="38" t="s">
        <v>112</v>
      </c>
      <c r="C89" s="64" t="s">
        <v>429</v>
      </c>
      <c r="D89" s="69" t="s">
        <v>281</v>
      </c>
      <c r="E89" s="119" t="s">
        <v>224</v>
      </c>
      <c r="F89" s="49">
        <v>1000</v>
      </c>
      <c r="G89" s="49"/>
      <c r="H89" s="49"/>
      <c r="I89" s="49"/>
      <c r="J89" s="49"/>
      <c r="K89" s="49"/>
      <c r="L89" s="49"/>
      <c r="M89" s="51">
        <f t="shared" si="60"/>
        <v>826.44628099173553</v>
      </c>
      <c r="N89" s="51">
        <f t="shared" si="61"/>
        <v>0</v>
      </c>
      <c r="O89" s="51">
        <f t="shared" si="62"/>
        <v>0</v>
      </c>
      <c r="P89" s="51">
        <f t="shared" si="63"/>
        <v>0</v>
      </c>
      <c r="Q89" s="51">
        <f t="shared" si="64"/>
        <v>0</v>
      </c>
      <c r="R89" s="51">
        <f t="shared" si="65"/>
        <v>0</v>
      </c>
      <c r="S89" s="51">
        <f t="shared" si="66"/>
        <v>0</v>
      </c>
      <c r="T89" s="51">
        <f t="shared" si="67"/>
        <v>826.44628099173553</v>
      </c>
      <c r="U89" s="123" t="s">
        <v>72</v>
      </c>
      <c r="V89" s="132" t="s">
        <v>324</v>
      </c>
      <c r="W89" s="132" t="s">
        <v>324</v>
      </c>
    </row>
    <row r="90" spans="1:23" ht="26.25" customHeight="1" thickBot="1" x14ac:dyDescent="0.25">
      <c r="A90" s="42">
        <v>66</v>
      </c>
      <c r="B90" s="38"/>
      <c r="C90" s="64"/>
      <c r="D90" s="144" t="s">
        <v>171</v>
      </c>
      <c r="E90" s="275"/>
      <c r="F90" s="49">
        <f>SUM(F53:F89)</f>
        <v>529000</v>
      </c>
      <c r="G90" s="49">
        <f t="shared" ref="G90:K90" si="68">SUM(G53:G89)</f>
        <v>40000</v>
      </c>
      <c r="H90" s="49">
        <f t="shared" si="68"/>
        <v>100000</v>
      </c>
      <c r="I90" s="49">
        <f t="shared" si="68"/>
        <v>4000</v>
      </c>
      <c r="J90" s="49">
        <f t="shared" si="68"/>
        <v>9000</v>
      </c>
      <c r="K90" s="49">
        <f t="shared" si="68"/>
        <v>5000</v>
      </c>
      <c r="L90" s="49"/>
      <c r="M90" s="51">
        <f>SUM(M53:M89)</f>
        <v>443264.46280991752</v>
      </c>
      <c r="N90" s="51">
        <f t="shared" ref="N90:S90" si="69">SUM(N53:N89)</f>
        <v>33057.85123966942</v>
      </c>
      <c r="O90" s="51">
        <f t="shared" si="69"/>
        <v>82686.29765955967</v>
      </c>
      <c r="P90" s="51">
        <f t="shared" si="69"/>
        <v>3305.7851239669421</v>
      </c>
      <c r="Q90" s="51">
        <f t="shared" si="69"/>
        <v>7438.0165289256211</v>
      </c>
      <c r="R90" s="51">
        <f t="shared" si="69"/>
        <v>4132.2314049586776</v>
      </c>
      <c r="S90" s="51">
        <f t="shared" si="69"/>
        <v>0</v>
      </c>
      <c r="T90" s="51">
        <f>SUM(M90:S90)</f>
        <v>573884.6447669979</v>
      </c>
      <c r="U90" s="123"/>
      <c r="V90" s="132"/>
      <c r="W90" s="124"/>
    </row>
    <row r="91" spans="1:23" ht="25.5" customHeight="1" thickBot="1" x14ac:dyDescent="0.25">
      <c r="A91" s="42">
        <v>67</v>
      </c>
      <c r="B91" s="38"/>
      <c r="C91" s="42"/>
      <c r="D91" s="92" t="s">
        <v>172</v>
      </c>
      <c r="E91" s="119"/>
      <c r="F91" s="142"/>
      <c r="G91" s="142"/>
      <c r="H91" s="142"/>
      <c r="I91" s="142"/>
      <c r="J91" s="142"/>
      <c r="K91" s="142"/>
      <c r="L91" s="142"/>
      <c r="M91" s="51"/>
      <c r="N91" s="51"/>
      <c r="O91" s="51"/>
      <c r="P91" s="51"/>
      <c r="Q91" s="51"/>
      <c r="R91" s="51"/>
      <c r="S91" s="51"/>
      <c r="T91" s="51"/>
      <c r="U91" s="128"/>
      <c r="V91" s="126"/>
      <c r="W91" s="122"/>
    </row>
    <row r="92" spans="1:23" ht="162.75" customHeight="1" thickBot="1" x14ac:dyDescent="0.25">
      <c r="A92" s="42">
        <v>68</v>
      </c>
      <c r="B92" s="56" t="s">
        <v>173</v>
      </c>
      <c r="C92" s="42">
        <v>53</v>
      </c>
      <c r="D92" s="137" t="s">
        <v>174</v>
      </c>
      <c r="E92" s="119" t="s">
        <v>50</v>
      </c>
      <c r="F92" s="49">
        <v>0</v>
      </c>
      <c r="G92" s="49"/>
      <c r="H92" s="49"/>
      <c r="I92" s="49"/>
      <c r="J92" s="49"/>
      <c r="K92" s="49"/>
      <c r="L92" s="49"/>
      <c r="M92" s="51">
        <f t="shared" ref="M92:S93" si="70">F92/1.21</f>
        <v>0</v>
      </c>
      <c r="N92" s="51">
        <f t="shared" si="70"/>
        <v>0</v>
      </c>
      <c r="O92" s="51">
        <f t="shared" si="70"/>
        <v>0</v>
      </c>
      <c r="P92" s="51">
        <f t="shared" si="70"/>
        <v>0</v>
      </c>
      <c r="Q92" s="51">
        <f t="shared" si="70"/>
        <v>0</v>
      </c>
      <c r="R92" s="51">
        <f t="shared" si="70"/>
        <v>0</v>
      </c>
      <c r="S92" s="51">
        <f t="shared" si="70"/>
        <v>0</v>
      </c>
      <c r="T92" s="51">
        <f>SUM(M92:S92)</f>
        <v>0</v>
      </c>
      <c r="U92" s="123" t="s">
        <v>72</v>
      </c>
      <c r="V92" s="127"/>
      <c r="W92" s="124"/>
    </row>
    <row r="93" spans="1:23" ht="29.25" customHeight="1" thickBot="1" x14ac:dyDescent="0.25">
      <c r="A93" s="42">
        <v>69</v>
      </c>
      <c r="B93" s="38"/>
      <c r="C93" s="42"/>
      <c r="D93" s="38" t="s">
        <v>175</v>
      </c>
      <c r="E93" s="119"/>
      <c r="F93" s="49"/>
      <c r="G93" s="49"/>
      <c r="H93" s="49"/>
      <c r="I93" s="49"/>
      <c r="J93" s="49"/>
      <c r="K93" s="49"/>
      <c r="L93" s="49"/>
      <c r="M93" s="51">
        <f t="shared" si="70"/>
        <v>0</v>
      </c>
      <c r="N93" s="51">
        <f t="shared" si="70"/>
        <v>0</v>
      </c>
      <c r="O93" s="51">
        <f t="shared" si="70"/>
        <v>0</v>
      </c>
      <c r="P93" s="51">
        <f t="shared" si="70"/>
        <v>0</v>
      </c>
      <c r="Q93" s="51">
        <f t="shared" si="70"/>
        <v>0</v>
      </c>
      <c r="R93" s="51">
        <f t="shared" si="70"/>
        <v>0</v>
      </c>
      <c r="S93" s="51">
        <f t="shared" si="70"/>
        <v>0</v>
      </c>
      <c r="T93" s="51">
        <f>SUM(M93:S93)</f>
        <v>0</v>
      </c>
      <c r="U93" s="128"/>
      <c r="V93" s="126"/>
      <c r="W93" s="122"/>
    </row>
    <row r="94" spans="1:23" s="151" customFormat="1" ht="42" customHeight="1" thickBot="1" x14ac:dyDescent="0.25">
      <c r="A94" s="42">
        <v>70</v>
      </c>
      <c r="B94" s="42" t="s">
        <v>176</v>
      </c>
      <c r="C94" s="42">
        <v>54</v>
      </c>
      <c r="D94" s="152" t="s">
        <v>313</v>
      </c>
      <c r="E94" s="119" t="s">
        <v>177</v>
      </c>
      <c r="F94" s="49"/>
      <c r="G94" s="49"/>
      <c r="H94" s="49">
        <v>9000</v>
      </c>
      <c r="I94" s="154"/>
      <c r="J94" s="154"/>
      <c r="K94" s="153"/>
      <c r="L94" s="153">
        <v>78000</v>
      </c>
      <c r="M94" s="51">
        <f t="shared" ref="M94:S94" si="71">F94/1.11</f>
        <v>0</v>
      </c>
      <c r="N94" s="51">
        <f t="shared" si="71"/>
        <v>0</v>
      </c>
      <c r="O94" s="51">
        <f t="shared" si="71"/>
        <v>8108.1081081081074</v>
      </c>
      <c r="P94" s="51">
        <f t="shared" si="71"/>
        <v>0</v>
      </c>
      <c r="Q94" s="51">
        <f t="shared" si="71"/>
        <v>0</v>
      </c>
      <c r="R94" s="51">
        <f t="shared" si="71"/>
        <v>0</v>
      </c>
      <c r="S94" s="51">
        <f t="shared" si="71"/>
        <v>70270.270270270266</v>
      </c>
      <c r="T94" s="51">
        <f>SUM(O94:S94)</f>
        <v>78378.378378378373</v>
      </c>
      <c r="U94" s="123" t="s">
        <v>72</v>
      </c>
      <c r="V94" s="127" t="s">
        <v>325</v>
      </c>
      <c r="W94" s="124" t="s">
        <v>324</v>
      </c>
    </row>
    <row r="95" spans="1:23" s="151" customFormat="1" ht="26.45" customHeight="1" thickBot="1" x14ac:dyDescent="0.25">
      <c r="A95" s="42">
        <v>71</v>
      </c>
      <c r="B95" s="42"/>
      <c r="C95" s="42"/>
      <c r="D95" s="152" t="s">
        <v>178</v>
      </c>
      <c r="E95" s="119"/>
      <c r="F95" s="49"/>
      <c r="G95" s="49"/>
      <c r="H95" s="49">
        <f>SUM(H94)</f>
        <v>9000</v>
      </c>
      <c r="I95" s="154"/>
      <c r="J95" s="154"/>
      <c r="K95" s="153"/>
      <c r="L95" s="153">
        <f>SUM(L94)</f>
        <v>78000</v>
      </c>
      <c r="M95" s="51">
        <f t="shared" ref="M95:S95" si="72">SUM(M94)</f>
        <v>0</v>
      </c>
      <c r="N95" s="51">
        <f t="shared" si="72"/>
        <v>0</v>
      </c>
      <c r="O95" s="51">
        <f t="shared" si="72"/>
        <v>8108.1081081081074</v>
      </c>
      <c r="P95" s="51">
        <f t="shared" si="72"/>
        <v>0</v>
      </c>
      <c r="Q95" s="51">
        <f t="shared" si="72"/>
        <v>0</v>
      </c>
      <c r="R95" s="51">
        <f t="shared" si="72"/>
        <v>0</v>
      </c>
      <c r="S95" s="51">
        <f t="shared" si="72"/>
        <v>70270.270270270266</v>
      </c>
      <c r="T95" s="51">
        <f>SUM(O95:S95)</f>
        <v>78378.378378378373</v>
      </c>
      <c r="U95" s="123"/>
      <c r="V95" s="127"/>
      <c r="W95" s="124"/>
    </row>
    <row r="96" spans="1:23" s="151" customFormat="1" ht="50.25" customHeight="1" thickBot="1" x14ac:dyDescent="0.25">
      <c r="A96" s="42">
        <v>72</v>
      </c>
      <c r="B96" s="42" t="s">
        <v>179</v>
      </c>
      <c r="C96" s="42">
        <v>55</v>
      </c>
      <c r="D96" s="69" t="s">
        <v>229</v>
      </c>
      <c r="E96" s="135" t="s">
        <v>180</v>
      </c>
      <c r="F96" s="62"/>
      <c r="G96" s="62"/>
      <c r="H96" s="49"/>
      <c r="I96" s="154"/>
      <c r="J96" s="154"/>
      <c r="K96" s="153"/>
      <c r="L96" s="153">
        <v>157000</v>
      </c>
      <c r="M96" s="51">
        <f t="shared" ref="M96:S100" si="73">F96/1.21</f>
        <v>0</v>
      </c>
      <c r="N96" s="51">
        <f t="shared" si="73"/>
        <v>0</v>
      </c>
      <c r="O96" s="51">
        <f t="shared" si="73"/>
        <v>0</v>
      </c>
      <c r="P96" s="51">
        <f t="shared" si="73"/>
        <v>0</v>
      </c>
      <c r="Q96" s="51">
        <f t="shared" si="73"/>
        <v>0</v>
      </c>
      <c r="R96" s="51">
        <f t="shared" si="73"/>
        <v>0</v>
      </c>
      <c r="S96" s="51">
        <f t="shared" si="73"/>
        <v>129752.06611570249</v>
      </c>
      <c r="T96" s="51">
        <f t="shared" ref="T96:T104" si="74">SUM(M96:S96)</f>
        <v>129752.06611570249</v>
      </c>
      <c r="U96" s="123" t="s">
        <v>72</v>
      </c>
      <c r="V96" s="127" t="s">
        <v>324</v>
      </c>
      <c r="W96" s="124" t="s">
        <v>331</v>
      </c>
    </row>
    <row r="97" spans="1:23" s="151" customFormat="1" ht="36" customHeight="1" thickBot="1" x14ac:dyDescent="0.25">
      <c r="A97" s="42">
        <v>73</v>
      </c>
      <c r="B97" s="42" t="s">
        <v>179</v>
      </c>
      <c r="C97" s="42">
        <v>56</v>
      </c>
      <c r="D97" s="69" t="s">
        <v>226</v>
      </c>
      <c r="E97" s="259" t="s">
        <v>181</v>
      </c>
      <c r="F97" s="62"/>
      <c r="G97" s="62">
        <v>920</v>
      </c>
      <c r="H97" s="49">
        <v>3700</v>
      </c>
      <c r="I97" s="49"/>
      <c r="J97" s="72">
        <v>750</v>
      </c>
      <c r="K97" s="153">
        <v>800</v>
      </c>
      <c r="L97" s="153"/>
      <c r="M97" s="51">
        <f t="shared" si="73"/>
        <v>0</v>
      </c>
      <c r="N97" s="51">
        <f t="shared" si="73"/>
        <v>760.33057851239676</v>
      </c>
      <c r="O97" s="51">
        <f t="shared" si="73"/>
        <v>3057.8512396694214</v>
      </c>
      <c r="P97" s="51">
        <f t="shared" si="73"/>
        <v>0</v>
      </c>
      <c r="Q97" s="51">
        <f t="shared" si="73"/>
        <v>619.83471074380168</v>
      </c>
      <c r="R97" s="51">
        <f t="shared" si="73"/>
        <v>661.15702479338847</v>
      </c>
      <c r="S97" s="51">
        <f t="shared" si="73"/>
        <v>0</v>
      </c>
      <c r="T97" s="51">
        <f t="shared" si="74"/>
        <v>5099.1735537190089</v>
      </c>
      <c r="U97" s="123" t="s">
        <v>72</v>
      </c>
      <c r="V97" s="127" t="s">
        <v>324</v>
      </c>
      <c r="W97" s="124" t="s">
        <v>331</v>
      </c>
    </row>
    <row r="98" spans="1:23" s="151" customFormat="1" ht="47.25" customHeight="1" thickBot="1" x14ac:dyDescent="0.25">
      <c r="A98" s="42">
        <v>74</v>
      </c>
      <c r="B98" s="42" t="s">
        <v>179</v>
      </c>
      <c r="C98" s="42">
        <v>57</v>
      </c>
      <c r="D98" s="69" t="s">
        <v>230</v>
      </c>
      <c r="E98" s="135" t="s">
        <v>182</v>
      </c>
      <c r="F98" s="62">
        <v>1000</v>
      </c>
      <c r="G98" s="62">
        <v>2080</v>
      </c>
      <c r="H98" s="62">
        <v>7300</v>
      </c>
      <c r="I98" s="62">
        <v>1000</v>
      </c>
      <c r="J98" s="49">
        <v>250</v>
      </c>
      <c r="K98" s="153">
        <v>200</v>
      </c>
      <c r="L98" s="153"/>
      <c r="M98" s="51">
        <f t="shared" si="73"/>
        <v>826.44628099173553</v>
      </c>
      <c r="N98" s="51">
        <f t="shared" si="73"/>
        <v>1719.0082644628101</v>
      </c>
      <c r="O98" s="51">
        <f t="shared" si="73"/>
        <v>6033.0578512396696</v>
      </c>
      <c r="P98" s="51">
        <f t="shared" si="73"/>
        <v>826.44628099173553</v>
      </c>
      <c r="Q98" s="51">
        <f t="shared" si="73"/>
        <v>206.61157024793388</v>
      </c>
      <c r="R98" s="51">
        <f t="shared" si="73"/>
        <v>165.28925619834712</v>
      </c>
      <c r="S98" s="51">
        <f t="shared" si="73"/>
        <v>0</v>
      </c>
      <c r="T98" s="51">
        <f t="shared" si="74"/>
        <v>9776.8595041322315</v>
      </c>
      <c r="U98" s="123" t="s">
        <v>72</v>
      </c>
      <c r="V98" s="127" t="s">
        <v>332</v>
      </c>
      <c r="W98" s="124" t="s">
        <v>324</v>
      </c>
    </row>
    <row r="99" spans="1:23" s="151" customFormat="1" ht="26.45" customHeight="1" thickBot="1" x14ac:dyDescent="0.25">
      <c r="A99" s="42">
        <v>75</v>
      </c>
      <c r="B99" s="42"/>
      <c r="C99" s="42"/>
      <c r="D99" s="152" t="s">
        <v>245</v>
      </c>
      <c r="E99" s="119"/>
      <c r="F99" s="49">
        <f t="shared" ref="F99:K99" si="75">SUM(F97:F98)</f>
        <v>1000</v>
      </c>
      <c r="G99" s="49">
        <f t="shared" si="75"/>
        <v>3000</v>
      </c>
      <c r="H99" s="49">
        <f t="shared" si="75"/>
        <v>11000</v>
      </c>
      <c r="I99" s="154">
        <f t="shared" si="75"/>
        <v>1000</v>
      </c>
      <c r="J99" s="154">
        <f t="shared" si="75"/>
        <v>1000</v>
      </c>
      <c r="K99" s="153">
        <f t="shared" si="75"/>
        <v>1000</v>
      </c>
      <c r="L99" s="153">
        <f>SUM(L96:L98)</f>
        <v>157000</v>
      </c>
      <c r="M99" s="51">
        <f t="shared" si="73"/>
        <v>826.44628099173553</v>
      </c>
      <c r="N99" s="51">
        <f t="shared" si="73"/>
        <v>2479.3388429752067</v>
      </c>
      <c r="O99" s="51">
        <f t="shared" si="73"/>
        <v>9090.9090909090919</v>
      </c>
      <c r="P99" s="51">
        <f t="shared" si="73"/>
        <v>826.44628099173553</v>
      </c>
      <c r="Q99" s="51">
        <f t="shared" si="73"/>
        <v>826.44628099173553</v>
      </c>
      <c r="R99" s="51">
        <f t="shared" si="73"/>
        <v>826.44628099173553</v>
      </c>
      <c r="S99" s="51">
        <f t="shared" si="73"/>
        <v>129752.06611570249</v>
      </c>
      <c r="T99" s="51">
        <f t="shared" si="74"/>
        <v>144628.09917355372</v>
      </c>
      <c r="U99" s="123"/>
      <c r="V99" s="127"/>
      <c r="W99" s="124"/>
    </row>
    <row r="100" spans="1:23" ht="87" customHeight="1" thickBot="1" x14ac:dyDescent="0.25">
      <c r="A100" s="42">
        <v>76</v>
      </c>
      <c r="B100" s="42" t="s">
        <v>183</v>
      </c>
      <c r="C100" s="42">
        <v>58</v>
      </c>
      <c r="D100" s="69" t="s">
        <v>252</v>
      </c>
      <c r="E100" s="119" t="s">
        <v>184</v>
      </c>
      <c r="F100" s="49">
        <v>3000</v>
      </c>
      <c r="G100" s="49">
        <v>7000</v>
      </c>
      <c r="H100" s="71">
        <v>9000</v>
      </c>
      <c r="I100" s="49">
        <v>1000</v>
      </c>
      <c r="J100" s="49">
        <v>1000</v>
      </c>
      <c r="K100" s="49">
        <v>1000</v>
      </c>
      <c r="L100" s="49">
        <v>52000</v>
      </c>
      <c r="M100" s="51">
        <f t="shared" si="73"/>
        <v>2479.3388429752067</v>
      </c>
      <c r="N100" s="51">
        <f t="shared" si="73"/>
        <v>5785.1239669421493</v>
      </c>
      <c r="O100" s="51">
        <f t="shared" si="73"/>
        <v>7438.0165289256202</v>
      </c>
      <c r="P100" s="51">
        <f t="shared" si="73"/>
        <v>826.44628099173553</v>
      </c>
      <c r="Q100" s="51">
        <f t="shared" si="73"/>
        <v>826.44628099173553</v>
      </c>
      <c r="R100" s="51">
        <f t="shared" si="73"/>
        <v>826.44628099173553</v>
      </c>
      <c r="S100" s="51">
        <f t="shared" si="73"/>
        <v>42975.206611570247</v>
      </c>
      <c r="T100" s="51">
        <f t="shared" si="74"/>
        <v>61157.024793388431</v>
      </c>
      <c r="U100" s="123" t="s">
        <v>72</v>
      </c>
      <c r="V100" s="127" t="s">
        <v>325</v>
      </c>
      <c r="W100" s="124" t="s">
        <v>324</v>
      </c>
    </row>
    <row r="101" spans="1:23" ht="25.15" customHeight="1" thickBot="1" x14ac:dyDescent="0.25">
      <c r="A101" s="42">
        <v>77</v>
      </c>
      <c r="B101" s="42"/>
      <c r="C101" s="42"/>
      <c r="D101" s="92" t="s">
        <v>185</v>
      </c>
      <c r="E101" s="119"/>
      <c r="F101" s="142">
        <f t="shared" ref="F101:K101" si="76">SUM(F100)</f>
        <v>3000</v>
      </c>
      <c r="G101" s="142">
        <f t="shared" si="76"/>
        <v>7000</v>
      </c>
      <c r="H101" s="142">
        <f t="shared" si="76"/>
        <v>9000</v>
      </c>
      <c r="I101" s="142">
        <f t="shared" si="76"/>
        <v>1000</v>
      </c>
      <c r="J101" s="142">
        <f t="shared" si="76"/>
        <v>1000</v>
      </c>
      <c r="K101" s="49">
        <f t="shared" si="76"/>
        <v>1000</v>
      </c>
      <c r="L101" s="142">
        <f>SUM(L100)</f>
        <v>52000</v>
      </c>
      <c r="M101" s="51">
        <f t="shared" ref="M101:S101" si="77">SUM(M100)</f>
        <v>2479.3388429752067</v>
      </c>
      <c r="N101" s="51">
        <f t="shared" si="77"/>
        <v>5785.1239669421493</v>
      </c>
      <c r="O101" s="51">
        <f t="shared" si="77"/>
        <v>7438.0165289256202</v>
      </c>
      <c r="P101" s="51">
        <f t="shared" si="77"/>
        <v>826.44628099173553</v>
      </c>
      <c r="Q101" s="51">
        <f t="shared" si="77"/>
        <v>826.44628099173553</v>
      </c>
      <c r="R101" s="51">
        <f t="shared" si="77"/>
        <v>826.44628099173553</v>
      </c>
      <c r="S101" s="51">
        <f t="shared" si="77"/>
        <v>42975.206611570247</v>
      </c>
      <c r="T101" s="51">
        <f t="shared" si="74"/>
        <v>61157.024793388431</v>
      </c>
      <c r="U101" s="128"/>
      <c r="V101" s="129"/>
      <c r="W101" s="131"/>
    </row>
    <row r="102" spans="1:23" ht="33.6" customHeight="1" thickBot="1" x14ac:dyDescent="0.25">
      <c r="A102" s="42">
        <v>78</v>
      </c>
      <c r="B102" s="42" t="s">
        <v>186</v>
      </c>
      <c r="C102" s="42">
        <v>59</v>
      </c>
      <c r="D102" s="155" t="s">
        <v>187</v>
      </c>
      <c r="E102" s="279" t="s">
        <v>188</v>
      </c>
      <c r="F102" s="142">
        <v>5000</v>
      </c>
      <c r="G102" s="142">
        <v>0</v>
      </c>
      <c r="H102" s="142">
        <v>5000</v>
      </c>
      <c r="I102" s="142"/>
      <c r="J102" s="142"/>
      <c r="K102" s="142">
        <v>2000</v>
      </c>
      <c r="L102" s="142"/>
      <c r="M102" s="51">
        <f>F102/1.21</f>
        <v>4132.2314049586776</v>
      </c>
      <c r="N102" s="51">
        <f t="shared" ref="N102:S102" si="78">G102/1.19</f>
        <v>0</v>
      </c>
      <c r="O102" s="51">
        <f t="shared" si="78"/>
        <v>4201.680672268908</v>
      </c>
      <c r="P102" s="51">
        <f t="shared" si="78"/>
        <v>0</v>
      </c>
      <c r="Q102" s="51">
        <f t="shared" si="78"/>
        <v>0</v>
      </c>
      <c r="R102" s="51">
        <f t="shared" si="78"/>
        <v>1680.6722689075632</v>
      </c>
      <c r="S102" s="51">
        <f t="shared" si="78"/>
        <v>0</v>
      </c>
      <c r="T102" s="51">
        <f t="shared" si="74"/>
        <v>10014.584346135149</v>
      </c>
      <c r="U102" s="123" t="s">
        <v>72</v>
      </c>
      <c r="V102" s="127" t="s">
        <v>324</v>
      </c>
      <c r="W102" s="124" t="s">
        <v>324</v>
      </c>
    </row>
    <row r="103" spans="1:23" ht="25.15" customHeight="1" thickBot="1" x14ac:dyDescent="0.25">
      <c r="A103" s="42">
        <v>79</v>
      </c>
      <c r="B103" s="42"/>
      <c r="C103" s="42"/>
      <c r="D103" s="92" t="s">
        <v>189</v>
      </c>
      <c r="F103" s="142">
        <f>SUM(F102)</f>
        <v>5000</v>
      </c>
      <c r="G103" s="142">
        <f>SUM(G102)</f>
        <v>0</v>
      </c>
      <c r="H103" s="142">
        <f>SUM(H102)</f>
        <v>5000</v>
      </c>
      <c r="I103" s="142"/>
      <c r="J103" s="142"/>
      <c r="K103" s="142"/>
      <c r="L103" s="142"/>
      <c r="M103" s="51">
        <f t="shared" ref="M103:S103" si="79">SUM(M102)</f>
        <v>4132.2314049586776</v>
      </c>
      <c r="N103" s="51">
        <f t="shared" si="79"/>
        <v>0</v>
      </c>
      <c r="O103" s="51">
        <f t="shared" si="79"/>
        <v>4201.680672268908</v>
      </c>
      <c r="P103" s="51">
        <f t="shared" si="79"/>
        <v>0</v>
      </c>
      <c r="Q103" s="51">
        <f t="shared" si="79"/>
        <v>0</v>
      </c>
      <c r="R103" s="51">
        <f t="shared" si="79"/>
        <v>1680.6722689075632</v>
      </c>
      <c r="S103" s="51">
        <f t="shared" si="79"/>
        <v>0</v>
      </c>
      <c r="T103" s="51">
        <f t="shared" si="74"/>
        <v>10014.584346135149</v>
      </c>
      <c r="U103" s="128"/>
      <c r="V103" s="129"/>
      <c r="W103" s="131"/>
    </row>
    <row r="104" spans="1:23" ht="33" customHeight="1" thickBot="1" x14ac:dyDescent="0.25">
      <c r="A104" s="42">
        <v>80</v>
      </c>
      <c r="B104" s="42" t="s">
        <v>190</v>
      </c>
      <c r="C104" s="42">
        <v>60</v>
      </c>
      <c r="D104" s="69" t="s">
        <v>191</v>
      </c>
      <c r="E104" s="279" t="s">
        <v>192</v>
      </c>
      <c r="F104" s="142"/>
      <c r="G104" s="142"/>
      <c r="H104" s="142">
        <v>10000</v>
      </c>
      <c r="I104" s="142">
        <v>1000</v>
      </c>
      <c r="J104" s="142"/>
      <c r="K104" s="142"/>
      <c r="L104" s="142"/>
      <c r="M104" s="51">
        <f t="shared" ref="M104:S104" si="80">F104/1.21</f>
        <v>0</v>
      </c>
      <c r="N104" s="51">
        <f t="shared" si="80"/>
        <v>0</v>
      </c>
      <c r="O104" s="51">
        <f t="shared" si="80"/>
        <v>8264.4628099173551</v>
      </c>
      <c r="P104" s="51">
        <f t="shared" si="80"/>
        <v>826.44628099173553</v>
      </c>
      <c r="Q104" s="51">
        <f t="shared" si="80"/>
        <v>0</v>
      </c>
      <c r="R104" s="51">
        <f t="shared" si="80"/>
        <v>0</v>
      </c>
      <c r="S104" s="51">
        <f t="shared" si="80"/>
        <v>0</v>
      </c>
      <c r="T104" s="51">
        <f t="shared" si="74"/>
        <v>9090.9090909090901</v>
      </c>
      <c r="U104" s="123" t="s">
        <v>72</v>
      </c>
      <c r="V104" s="127" t="s">
        <v>324</v>
      </c>
      <c r="W104" s="124" t="s">
        <v>324</v>
      </c>
    </row>
    <row r="105" spans="1:23" ht="33" customHeight="1" thickBot="1" x14ac:dyDescent="0.25">
      <c r="A105" s="42">
        <v>81</v>
      </c>
      <c r="B105" s="42"/>
      <c r="C105" s="42"/>
      <c r="D105" s="69" t="s">
        <v>193</v>
      </c>
      <c r="E105" s="174"/>
      <c r="F105" s="142"/>
      <c r="G105" s="142"/>
      <c r="H105" s="142">
        <f>SUM(H104)</f>
        <v>10000</v>
      </c>
      <c r="I105" s="142">
        <f>SUM(I104)</f>
        <v>1000</v>
      </c>
      <c r="J105" s="142"/>
      <c r="K105" s="142"/>
      <c r="L105" s="142"/>
      <c r="M105" s="51">
        <f t="shared" ref="M105:T105" si="81">SUM(M104)</f>
        <v>0</v>
      </c>
      <c r="N105" s="51">
        <f t="shared" si="81"/>
        <v>0</v>
      </c>
      <c r="O105" s="51">
        <f t="shared" si="81"/>
        <v>8264.4628099173551</v>
      </c>
      <c r="P105" s="51">
        <f t="shared" si="81"/>
        <v>826.44628099173553</v>
      </c>
      <c r="Q105" s="51">
        <f t="shared" si="81"/>
        <v>0</v>
      </c>
      <c r="R105" s="51">
        <f t="shared" si="81"/>
        <v>0</v>
      </c>
      <c r="S105" s="51">
        <f t="shared" si="81"/>
        <v>0</v>
      </c>
      <c r="T105" s="51">
        <f t="shared" si="81"/>
        <v>9090.9090909090901</v>
      </c>
      <c r="U105" s="123"/>
      <c r="V105" s="127"/>
      <c r="W105" s="124"/>
    </row>
    <row r="106" spans="1:23" ht="84" customHeight="1" thickBot="1" x14ac:dyDescent="0.25">
      <c r="A106" s="42">
        <v>82</v>
      </c>
      <c r="B106" s="38" t="s">
        <v>194</v>
      </c>
      <c r="C106" s="42">
        <v>61</v>
      </c>
      <c r="D106" s="157" t="s">
        <v>311</v>
      </c>
      <c r="E106" s="274" t="s">
        <v>235</v>
      </c>
      <c r="F106" s="49">
        <v>3000</v>
      </c>
      <c r="G106" s="49">
        <v>23000</v>
      </c>
      <c r="H106" s="49">
        <v>10000</v>
      </c>
      <c r="I106" s="49">
        <v>5000</v>
      </c>
      <c r="J106" s="49">
        <v>10000</v>
      </c>
      <c r="K106" s="49">
        <v>1000</v>
      </c>
      <c r="L106" s="49"/>
      <c r="M106" s="51">
        <f t="shared" ref="M106:S106" si="82">F106/1.21</f>
        <v>2479.3388429752067</v>
      </c>
      <c r="N106" s="51">
        <f t="shared" si="82"/>
        <v>19008.264462809919</v>
      </c>
      <c r="O106" s="51">
        <f t="shared" si="82"/>
        <v>8264.4628099173551</v>
      </c>
      <c r="P106" s="51">
        <f t="shared" si="82"/>
        <v>4132.2314049586776</v>
      </c>
      <c r="Q106" s="51">
        <f t="shared" si="82"/>
        <v>8264.4628099173551</v>
      </c>
      <c r="R106" s="51">
        <f t="shared" si="82"/>
        <v>826.44628099173553</v>
      </c>
      <c r="S106" s="51">
        <f t="shared" si="82"/>
        <v>0</v>
      </c>
      <c r="T106" s="51">
        <f>SUM(M106:S106)</f>
        <v>42975.206611570255</v>
      </c>
      <c r="U106" s="123" t="s">
        <v>72</v>
      </c>
      <c r="V106" s="127" t="s">
        <v>324</v>
      </c>
      <c r="W106" s="124" t="s">
        <v>331</v>
      </c>
    </row>
    <row r="107" spans="1:23" ht="32.25" customHeight="1" thickBot="1" x14ac:dyDescent="0.25">
      <c r="A107" s="42">
        <v>83</v>
      </c>
      <c r="B107" s="38"/>
      <c r="C107" s="42"/>
      <c r="D107" s="69" t="s">
        <v>195</v>
      </c>
      <c r="E107" s="119"/>
      <c r="F107" s="142">
        <f t="shared" ref="F107:K107" si="83">SUM(F106)</f>
        <v>3000</v>
      </c>
      <c r="G107" s="142">
        <f t="shared" si="83"/>
        <v>23000</v>
      </c>
      <c r="H107" s="142">
        <f t="shared" si="83"/>
        <v>10000</v>
      </c>
      <c r="I107" s="142">
        <f t="shared" si="83"/>
        <v>5000</v>
      </c>
      <c r="J107" s="49">
        <f t="shared" si="83"/>
        <v>10000</v>
      </c>
      <c r="K107" s="142">
        <f t="shared" si="83"/>
        <v>1000</v>
      </c>
      <c r="L107" s="142"/>
      <c r="M107" s="51">
        <f t="shared" ref="M107:S107" si="84">SUM(M106:M106)</f>
        <v>2479.3388429752067</v>
      </c>
      <c r="N107" s="51">
        <f t="shared" si="84"/>
        <v>19008.264462809919</v>
      </c>
      <c r="O107" s="51">
        <f t="shared" si="84"/>
        <v>8264.4628099173551</v>
      </c>
      <c r="P107" s="51">
        <f t="shared" si="84"/>
        <v>4132.2314049586776</v>
      </c>
      <c r="Q107" s="51">
        <f t="shared" si="84"/>
        <v>8264.4628099173551</v>
      </c>
      <c r="R107" s="51">
        <f t="shared" si="84"/>
        <v>826.44628099173553</v>
      </c>
      <c r="S107" s="51">
        <f t="shared" si="84"/>
        <v>0</v>
      </c>
      <c r="T107" s="51">
        <f>SUM(M107:S107)</f>
        <v>42975.206611570255</v>
      </c>
      <c r="U107" s="123"/>
      <c r="V107" s="127"/>
      <c r="W107" s="124"/>
    </row>
    <row r="108" spans="1:23" ht="22.5" customHeight="1" thickBot="1" x14ac:dyDescent="0.25">
      <c r="A108" s="42">
        <v>84</v>
      </c>
      <c r="B108" s="74"/>
      <c r="C108" s="42"/>
      <c r="D108" s="69" t="s">
        <v>196</v>
      </c>
      <c r="E108" s="119"/>
      <c r="F108" s="142"/>
      <c r="G108" s="282"/>
      <c r="H108" s="282"/>
      <c r="I108" s="282"/>
      <c r="J108" s="139"/>
      <c r="K108" s="139"/>
      <c r="L108" s="139"/>
      <c r="M108" s="51"/>
      <c r="N108" s="51"/>
      <c r="O108" s="51"/>
      <c r="P108" s="51"/>
      <c r="Q108" s="51"/>
      <c r="R108" s="51"/>
      <c r="S108" s="51"/>
      <c r="T108" s="51"/>
      <c r="U108" s="128"/>
      <c r="V108" s="126"/>
      <c r="W108" s="131"/>
    </row>
    <row r="109" spans="1:23" ht="33.75" customHeight="1" thickBot="1" x14ac:dyDescent="0.25">
      <c r="A109" s="42">
        <v>85</v>
      </c>
      <c r="B109" s="42" t="s">
        <v>197</v>
      </c>
      <c r="C109" s="42">
        <v>62</v>
      </c>
      <c r="D109" s="69" t="s">
        <v>198</v>
      </c>
      <c r="E109" s="279" t="s">
        <v>283</v>
      </c>
      <c r="F109" s="49">
        <v>17000</v>
      </c>
      <c r="G109" s="49"/>
      <c r="H109" s="49">
        <v>6000</v>
      </c>
      <c r="I109" s="49"/>
      <c r="J109" s="49"/>
      <c r="K109" s="49"/>
      <c r="L109" s="49"/>
      <c r="M109" s="51">
        <f t="shared" ref="M109:S109" si="85">F109/1.21</f>
        <v>14049.586776859505</v>
      </c>
      <c r="N109" s="51">
        <f t="shared" si="85"/>
        <v>0</v>
      </c>
      <c r="O109" s="51">
        <f t="shared" si="85"/>
        <v>4958.6776859504134</v>
      </c>
      <c r="P109" s="51">
        <f t="shared" si="85"/>
        <v>0</v>
      </c>
      <c r="Q109" s="51">
        <f t="shared" si="85"/>
        <v>0</v>
      </c>
      <c r="R109" s="51">
        <f t="shared" si="85"/>
        <v>0</v>
      </c>
      <c r="S109" s="51">
        <f t="shared" si="85"/>
        <v>0</v>
      </c>
      <c r="T109" s="51">
        <f t="shared" ref="T109:T115" si="86">SUM(M109:S109)</f>
        <v>19008.264462809919</v>
      </c>
      <c r="U109" s="123" t="s">
        <v>72</v>
      </c>
      <c r="V109" s="131" t="s">
        <v>334</v>
      </c>
      <c r="W109" s="124" t="s">
        <v>338</v>
      </c>
    </row>
    <row r="110" spans="1:23" ht="31.5" customHeight="1" thickBot="1" x14ac:dyDescent="0.25">
      <c r="A110" s="42">
        <v>86</v>
      </c>
      <c r="B110" s="74"/>
      <c r="C110" s="42"/>
      <c r="D110" s="69" t="s">
        <v>199</v>
      </c>
      <c r="E110" s="119"/>
      <c r="F110" s="49">
        <f>SUM(F109:F109)</f>
        <v>17000</v>
      </c>
      <c r="G110" s="49"/>
      <c r="H110" s="49">
        <f>SUM(H109:H109)</f>
        <v>6000</v>
      </c>
      <c r="I110" s="49"/>
      <c r="J110" s="49"/>
      <c r="K110" s="49"/>
      <c r="L110" s="49"/>
      <c r="M110" s="51">
        <f t="shared" ref="M110:S110" si="87">SUM(M109:M109)</f>
        <v>14049.586776859505</v>
      </c>
      <c r="N110" s="51">
        <f t="shared" si="87"/>
        <v>0</v>
      </c>
      <c r="O110" s="51">
        <f t="shared" si="87"/>
        <v>4958.6776859504134</v>
      </c>
      <c r="P110" s="51">
        <f t="shared" si="87"/>
        <v>0</v>
      </c>
      <c r="Q110" s="51">
        <f t="shared" si="87"/>
        <v>0</v>
      </c>
      <c r="R110" s="51">
        <f t="shared" si="87"/>
        <v>0</v>
      </c>
      <c r="S110" s="51">
        <f t="shared" si="87"/>
        <v>0</v>
      </c>
      <c r="T110" s="51">
        <f t="shared" si="86"/>
        <v>19008.264462809919</v>
      </c>
      <c r="U110" s="123"/>
      <c r="V110" s="127"/>
      <c r="W110" s="124"/>
    </row>
    <row r="111" spans="1:23" ht="31.5" customHeight="1" thickBot="1" x14ac:dyDescent="0.25">
      <c r="A111" s="42">
        <v>87</v>
      </c>
      <c r="B111" s="64" t="s">
        <v>421</v>
      </c>
      <c r="C111" s="42" t="s">
        <v>423</v>
      </c>
      <c r="D111" s="69" t="s">
        <v>422</v>
      </c>
      <c r="E111" s="119" t="s">
        <v>283</v>
      </c>
      <c r="F111" s="49">
        <v>1000</v>
      </c>
      <c r="G111" s="49"/>
      <c r="H111" s="49"/>
      <c r="I111" s="49"/>
      <c r="J111" s="49"/>
      <c r="K111" s="49"/>
      <c r="L111" s="49"/>
      <c r="M111" s="51">
        <f>F111/1.21</f>
        <v>826.44628099173553</v>
      </c>
      <c r="N111" s="51">
        <f t="shared" ref="N111:S111" si="88">G111/1.21</f>
        <v>0</v>
      </c>
      <c r="O111" s="51">
        <f t="shared" si="88"/>
        <v>0</v>
      </c>
      <c r="P111" s="51">
        <f t="shared" si="88"/>
        <v>0</v>
      </c>
      <c r="Q111" s="51">
        <f t="shared" si="88"/>
        <v>0</v>
      </c>
      <c r="R111" s="51">
        <f t="shared" si="88"/>
        <v>0</v>
      </c>
      <c r="S111" s="51">
        <f t="shared" si="88"/>
        <v>0</v>
      </c>
      <c r="T111" s="51">
        <f t="shared" si="86"/>
        <v>826.44628099173553</v>
      </c>
      <c r="U111" s="123" t="s">
        <v>72</v>
      </c>
      <c r="V111" s="131" t="s">
        <v>334</v>
      </c>
      <c r="W111" s="124" t="s">
        <v>338</v>
      </c>
    </row>
    <row r="112" spans="1:23" ht="31.5" customHeight="1" thickBot="1" x14ac:dyDescent="0.25">
      <c r="A112" s="42">
        <v>88</v>
      </c>
      <c r="B112" s="74"/>
      <c r="C112" s="42"/>
      <c r="D112" s="69" t="s">
        <v>424</v>
      </c>
      <c r="E112" s="119"/>
      <c r="F112" s="49">
        <f>SUM(F111)</f>
        <v>1000</v>
      </c>
      <c r="G112" s="49"/>
      <c r="H112" s="49"/>
      <c r="I112" s="49"/>
      <c r="J112" s="49"/>
      <c r="K112" s="49"/>
      <c r="L112" s="49"/>
      <c r="M112" s="51">
        <f t="shared" ref="M112:S112" si="89">SUM(M111)</f>
        <v>826.44628099173553</v>
      </c>
      <c r="N112" s="51">
        <f t="shared" si="89"/>
        <v>0</v>
      </c>
      <c r="O112" s="51">
        <f t="shared" si="89"/>
        <v>0</v>
      </c>
      <c r="P112" s="51">
        <f t="shared" si="89"/>
        <v>0</v>
      </c>
      <c r="Q112" s="51">
        <f t="shared" si="89"/>
        <v>0</v>
      </c>
      <c r="R112" s="51">
        <f t="shared" si="89"/>
        <v>0</v>
      </c>
      <c r="S112" s="51">
        <f t="shared" si="89"/>
        <v>0</v>
      </c>
      <c r="T112" s="51">
        <f t="shared" si="86"/>
        <v>826.44628099173553</v>
      </c>
      <c r="U112" s="123"/>
      <c r="V112" s="127"/>
      <c r="W112" s="124"/>
    </row>
    <row r="113" spans="1:23" ht="33" customHeight="1" thickBot="1" x14ac:dyDescent="0.25">
      <c r="A113" s="42">
        <v>89</v>
      </c>
      <c r="B113" s="158" t="s">
        <v>200</v>
      </c>
      <c r="C113" s="49">
        <v>63</v>
      </c>
      <c r="D113" s="157" t="s">
        <v>201</v>
      </c>
      <c r="E113" s="135" t="s">
        <v>202</v>
      </c>
      <c r="F113" s="49">
        <v>17000</v>
      </c>
      <c r="G113" s="49"/>
      <c r="H113" s="49"/>
      <c r="I113" s="49"/>
      <c r="J113" s="49"/>
      <c r="K113" s="49"/>
      <c r="L113" s="49"/>
      <c r="M113" s="51">
        <f t="shared" ref="M113:S115" si="90">F113/1.21</f>
        <v>14049.586776859505</v>
      </c>
      <c r="N113" s="51">
        <f t="shared" si="90"/>
        <v>0</v>
      </c>
      <c r="O113" s="51">
        <f t="shared" si="90"/>
        <v>0</v>
      </c>
      <c r="P113" s="51">
        <f t="shared" si="90"/>
        <v>0</v>
      </c>
      <c r="Q113" s="51">
        <f t="shared" si="90"/>
        <v>0</v>
      </c>
      <c r="R113" s="51">
        <f t="shared" si="90"/>
        <v>0</v>
      </c>
      <c r="S113" s="51">
        <f t="shared" si="90"/>
        <v>0</v>
      </c>
      <c r="T113" s="51">
        <f t="shared" si="86"/>
        <v>14049.586776859505</v>
      </c>
      <c r="U113" s="123" t="s">
        <v>72</v>
      </c>
      <c r="V113" s="132" t="s">
        <v>334</v>
      </c>
      <c r="W113" s="124" t="s">
        <v>336</v>
      </c>
    </row>
    <row r="114" spans="1:23" ht="31.5" customHeight="1" thickBot="1" x14ac:dyDescent="0.25">
      <c r="A114" s="42">
        <v>90</v>
      </c>
      <c r="B114" s="71" t="s">
        <v>203</v>
      </c>
      <c r="C114" s="49">
        <v>64</v>
      </c>
      <c r="D114" s="157" t="s">
        <v>204</v>
      </c>
      <c r="E114" s="135" t="s">
        <v>205</v>
      </c>
      <c r="F114" s="49">
        <v>59570</v>
      </c>
      <c r="G114" s="49"/>
      <c r="H114" s="49"/>
      <c r="I114" s="49"/>
      <c r="J114" s="49"/>
      <c r="K114" s="49"/>
      <c r="L114" s="49"/>
      <c r="M114" s="51">
        <f t="shared" si="90"/>
        <v>49231.404958677689</v>
      </c>
      <c r="N114" s="51">
        <f t="shared" si="90"/>
        <v>0</v>
      </c>
      <c r="O114" s="51">
        <f t="shared" si="90"/>
        <v>0</v>
      </c>
      <c r="P114" s="51">
        <f t="shared" si="90"/>
        <v>0</v>
      </c>
      <c r="Q114" s="51">
        <f t="shared" si="90"/>
        <v>0</v>
      </c>
      <c r="R114" s="51">
        <f t="shared" si="90"/>
        <v>0</v>
      </c>
      <c r="S114" s="51">
        <f t="shared" si="90"/>
        <v>0</v>
      </c>
      <c r="T114" s="51">
        <f t="shared" si="86"/>
        <v>49231.404958677689</v>
      </c>
      <c r="U114" s="123" t="s">
        <v>72</v>
      </c>
      <c r="V114" s="132" t="s">
        <v>325</v>
      </c>
      <c r="W114" s="132" t="s">
        <v>339</v>
      </c>
    </row>
    <row r="115" spans="1:23" ht="31.5" customHeight="1" thickBot="1" x14ac:dyDescent="0.25">
      <c r="A115" s="42">
        <v>91</v>
      </c>
      <c r="B115" s="71" t="s">
        <v>203</v>
      </c>
      <c r="C115" s="158" t="s">
        <v>390</v>
      </c>
      <c r="D115" s="157" t="s">
        <v>342</v>
      </c>
      <c r="E115" s="135" t="s">
        <v>343</v>
      </c>
      <c r="F115" s="49">
        <v>22430</v>
      </c>
      <c r="G115" s="49"/>
      <c r="H115" s="49"/>
      <c r="I115" s="49"/>
      <c r="J115" s="49"/>
      <c r="K115" s="49"/>
      <c r="L115" s="49"/>
      <c r="M115" s="51">
        <f t="shared" si="90"/>
        <v>18537.190082644629</v>
      </c>
      <c r="N115" s="51">
        <f t="shared" si="90"/>
        <v>0</v>
      </c>
      <c r="O115" s="51">
        <f t="shared" si="90"/>
        <v>0</v>
      </c>
      <c r="P115" s="51">
        <f t="shared" si="90"/>
        <v>0</v>
      </c>
      <c r="Q115" s="51">
        <f t="shared" si="90"/>
        <v>0</v>
      </c>
      <c r="R115" s="51">
        <f t="shared" si="90"/>
        <v>0</v>
      </c>
      <c r="S115" s="51">
        <f t="shared" si="90"/>
        <v>0</v>
      </c>
      <c r="T115" s="51">
        <f t="shared" si="86"/>
        <v>18537.190082644629</v>
      </c>
      <c r="U115" s="123" t="s">
        <v>72</v>
      </c>
      <c r="V115" s="132" t="s">
        <v>334</v>
      </c>
      <c r="W115" s="132" t="s">
        <v>397</v>
      </c>
    </row>
    <row r="116" spans="1:23" ht="33.75" customHeight="1" thickBot="1" x14ac:dyDescent="0.25">
      <c r="A116" s="42">
        <v>92</v>
      </c>
      <c r="B116" s="38"/>
      <c r="C116" s="42"/>
      <c r="D116" s="69" t="s">
        <v>206</v>
      </c>
      <c r="E116" s="119"/>
      <c r="F116" s="159"/>
      <c r="G116" s="139"/>
      <c r="H116" s="139"/>
      <c r="I116" s="139"/>
      <c r="J116" s="139"/>
      <c r="K116" s="139"/>
      <c r="L116" s="139"/>
      <c r="M116" s="51"/>
      <c r="N116" s="51"/>
      <c r="O116" s="51"/>
      <c r="P116" s="51"/>
      <c r="Q116" s="51"/>
      <c r="R116" s="51"/>
      <c r="S116" s="51"/>
      <c r="T116" s="51"/>
      <c r="U116" s="128"/>
      <c r="V116" s="160"/>
      <c r="W116" s="161"/>
    </row>
    <row r="117" spans="1:23" ht="37.5" customHeight="1" thickBot="1" x14ac:dyDescent="0.25">
      <c r="A117" s="42">
        <v>93</v>
      </c>
      <c r="B117" s="71" t="s">
        <v>40</v>
      </c>
      <c r="C117" s="49">
        <v>66</v>
      </c>
      <c r="D117" s="157" t="s">
        <v>207</v>
      </c>
      <c r="E117" s="135" t="s">
        <v>202</v>
      </c>
      <c r="F117" s="49">
        <v>15000</v>
      </c>
      <c r="G117" s="49"/>
      <c r="H117" s="49"/>
      <c r="I117" s="49"/>
      <c r="J117" s="49">
        <v>5000</v>
      </c>
      <c r="K117" s="49"/>
      <c r="L117" s="49"/>
      <c r="M117" s="51">
        <f t="shared" ref="M117:S120" si="91">F117/1.21</f>
        <v>12396.694214876034</v>
      </c>
      <c r="N117" s="51">
        <f t="shared" si="91"/>
        <v>0</v>
      </c>
      <c r="O117" s="51">
        <f t="shared" si="91"/>
        <v>0</v>
      </c>
      <c r="P117" s="51">
        <f t="shared" si="91"/>
        <v>0</v>
      </c>
      <c r="Q117" s="51">
        <f t="shared" si="91"/>
        <v>4132.2314049586776</v>
      </c>
      <c r="R117" s="51">
        <f t="shared" si="91"/>
        <v>0</v>
      </c>
      <c r="S117" s="51">
        <f t="shared" si="91"/>
        <v>0</v>
      </c>
      <c r="T117" s="51">
        <f t="shared" ref="T117:T134" si="92">SUM(M117:S117)</f>
        <v>16528.92561983471</v>
      </c>
      <c r="U117" s="123" t="s">
        <v>72</v>
      </c>
      <c r="V117" s="132" t="s">
        <v>324</v>
      </c>
      <c r="W117" s="133" t="s">
        <v>331</v>
      </c>
    </row>
    <row r="118" spans="1:23" ht="67.5" customHeight="1" thickBot="1" x14ac:dyDescent="0.25">
      <c r="A118" s="42">
        <v>94</v>
      </c>
      <c r="B118" s="71" t="s">
        <v>40</v>
      </c>
      <c r="C118" s="49">
        <v>67</v>
      </c>
      <c r="D118" s="157" t="s">
        <v>290</v>
      </c>
      <c r="E118" s="135" t="s">
        <v>211</v>
      </c>
      <c r="F118" s="49"/>
      <c r="G118" s="49"/>
      <c r="H118" s="49"/>
      <c r="I118" s="49">
        <v>4000</v>
      </c>
      <c r="J118" s="49"/>
      <c r="K118" s="49"/>
      <c r="L118" s="49"/>
      <c r="M118" s="51">
        <f t="shared" si="91"/>
        <v>0</v>
      </c>
      <c r="N118" s="51">
        <f t="shared" si="91"/>
        <v>0</v>
      </c>
      <c r="O118" s="51">
        <f t="shared" si="91"/>
        <v>0</v>
      </c>
      <c r="P118" s="51">
        <f t="shared" si="91"/>
        <v>3305.7851239669421</v>
      </c>
      <c r="Q118" s="51">
        <f t="shared" si="91"/>
        <v>0</v>
      </c>
      <c r="R118" s="51">
        <f t="shared" si="91"/>
        <v>0</v>
      </c>
      <c r="S118" s="51">
        <f t="shared" si="91"/>
        <v>0</v>
      </c>
      <c r="T118" s="51">
        <f t="shared" si="92"/>
        <v>3305.7851239669421</v>
      </c>
      <c r="U118" s="123" t="s">
        <v>72</v>
      </c>
      <c r="V118" s="132" t="s">
        <v>324</v>
      </c>
      <c r="W118" s="132" t="s">
        <v>324</v>
      </c>
    </row>
    <row r="119" spans="1:23" ht="106.5" customHeight="1" thickBot="1" x14ac:dyDescent="0.25">
      <c r="A119" s="42">
        <v>95</v>
      </c>
      <c r="B119" s="71" t="s">
        <v>40</v>
      </c>
      <c r="C119" s="49">
        <v>68</v>
      </c>
      <c r="D119" s="157" t="s">
        <v>289</v>
      </c>
      <c r="E119" s="135" t="s">
        <v>49</v>
      </c>
      <c r="F119" s="49"/>
      <c r="G119" s="49"/>
      <c r="H119" s="49">
        <v>1000</v>
      </c>
      <c r="I119" s="49"/>
      <c r="J119" s="49"/>
      <c r="K119" s="49"/>
      <c r="L119" s="49"/>
      <c r="M119" s="51">
        <f t="shared" si="91"/>
        <v>0</v>
      </c>
      <c r="N119" s="51">
        <f t="shared" si="91"/>
        <v>0</v>
      </c>
      <c r="O119" s="51">
        <f t="shared" si="91"/>
        <v>826.44628099173553</v>
      </c>
      <c r="P119" s="51">
        <f t="shared" si="91"/>
        <v>0</v>
      </c>
      <c r="Q119" s="51">
        <f t="shared" si="91"/>
        <v>0</v>
      </c>
      <c r="R119" s="51">
        <f t="shared" si="91"/>
        <v>0</v>
      </c>
      <c r="S119" s="51">
        <f t="shared" si="91"/>
        <v>0</v>
      </c>
      <c r="T119" s="51">
        <f t="shared" si="92"/>
        <v>826.44628099173553</v>
      </c>
      <c r="U119" s="123" t="s">
        <v>72</v>
      </c>
      <c r="V119" s="132" t="s">
        <v>334</v>
      </c>
      <c r="W119" s="121" t="s">
        <v>338</v>
      </c>
    </row>
    <row r="120" spans="1:23" ht="50.45" customHeight="1" thickBot="1" x14ac:dyDescent="0.25">
      <c r="A120" s="42">
        <v>96</v>
      </c>
      <c r="B120" s="38" t="s">
        <v>40</v>
      </c>
      <c r="C120" s="42">
        <v>69</v>
      </c>
      <c r="D120" s="69" t="s">
        <v>212</v>
      </c>
      <c r="E120" s="279" t="s">
        <v>213</v>
      </c>
      <c r="F120" s="49">
        <v>1000</v>
      </c>
      <c r="G120" s="49"/>
      <c r="H120" s="49"/>
      <c r="I120" s="49"/>
      <c r="J120" s="49"/>
      <c r="K120" s="49"/>
      <c r="L120" s="49"/>
      <c r="M120" s="51">
        <f t="shared" si="91"/>
        <v>826.44628099173553</v>
      </c>
      <c r="N120" s="51">
        <f t="shared" si="91"/>
        <v>0</v>
      </c>
      <c r="O120" s="51">
        <f t="shared" si="91"/>
        <v>0</v>
      </c>
      <c r="P120" s="51">
        <f t="shared" si="91"/>
        <v>0</v>
      </c>
      <c r="Q120" s="51">
        <f t="shared" si="91"/>
        <v>0</v>
      </c>
      <c r="R120" s="51">
        <f t="shared" si="91"/>
        <v>0</v>
      </c>
      <c r="S120" s="51">
        <f t="shared" si="91"/>
        <v>0</v>
      </c>
      <c r="T120" s="51">
        <f t="shared" si="92"/>
        <v>826.44628099173553</v>
      </c>
      <c r="U120" s="123" t="s">
        <v>72</v>
      </c>
      <c r="V120" s="132" t="s">
        <v>332</v>
      </c>
      <c r="W120" s="132" t="s">
        <v>330</v>
      </c>
    </row>
    <row r="121" spans="1:23" ht="49.5" customHeight="1" thickBot="1" x14ac:dyDescent="0.25">
      <c r="A121" s="42">
        <v>97</v>
      </c>
      <c r="B121" s="38" t="s">
        <v>40</v>
      </c>
      <c r="C121" s="42">
        <v>70</v>
      </c>
      <c r="D121" s="303" t="s">
        <v>320</v>
      </c>
      <c r="E121" s="285" t="s">
        <v>322</v>
      </c>
      <c r="F121" s="270">
        <v>10000</v>
      </c>
      <c r="G121" s="49"/>
      <c r="H121" s="49"/>
      <c r="I121" s="49"/>
      <c r="J121" s="49"/>
      <c r="K121" s="49"/>
      <c r="L121" s="49"/>
      <c r="M121" s="51">
        <f t="shared" ref="M121:M129" si="93">F121/1.21</f>
        <v>8264.4628099173551</v>
      </c>
      <c r="N121" s="51">
        <f t="shared" ref="N121:S121" si="94">G121/1.21</f>
        <v>0</v>
      </c>
      <c r="O121" s="51">
        <f t="shared" si="94"/>
        <v>0</v>
      </c>
      <c r="P121" s="51">
        <f t="shared" si="94"/>
        <v>0</v>
      </c>
      <c r="Q121" s="51">
        <f t="shared" si="94"/>
        <v>0</v>
      </c>
      <c r="R121" s="51">
        <f t="shared" si="94"/>
        <v>0</v>
      </c>
      <c r="S121" s="51">
        <f t="shared" si="94"/>
        <v>0</v>
      </c>
      <c r="T121" s="51">
        <f t="shared" si="92"/>
        <v>8264.4628099173551</v>
      </c>
      <c r="U121" s="123" t="s">
        <v>72</v>
      </c>
      <c r="V121" s="132" t="s">
        <v>328</v>
      </c>
      <c r="W121" s="132" t="s">
        <v>324</v>
      </c>
    </row>
    <row r="122" spans="1:23" ht="42" customHeight="1" thickBot="1" x14ac:dyDescent="0.25">
      <c r="A122" s="42">
        <v>98</v>
      </c>
      <c r="B122" s="38" t="s">
        <v>40</v>
      </c>
      <c r="C122" s="42">
        <v>71</v>
      </c>
      <c r="D122" s="136" t="s">
        <v>285</v>
      </c>
      <c r="E122" s="119" t="s">
        <v>292</v>
      </c>
      <c r="F122" s="270">
        <v>0</v>
      </c>
      <c r="G122" s="49"/>
      <c r="H122" s="49"/>
      <c r="I122" s="49"/>
      <c r="J122" s="49"/>
      <c r="K122" s="49"/>
      <c r="L122" s="49"/>
      <c r="M122" s="51">
        <f t="shared" si="93"/>
        <v>0</v>
      </c>
      <c r="N122" s="51">
        <f t="shared" ref="N122:S129" si="95">G122/1.21</f>
        <v>0</v>
      </c>
      <c r="O122" s="51">
        <f t="shared" si="95"/>
        <v>0</v>
      </c>
      <c r="P122" s="51">
        <f t="shared" si="95"/>
        <v>0</v>
      </c>
      <c r="Q122" s="51">
        <f t="shared" si="95"/>
        <v>0</v>
      </c>
      <c r="R122" s="51">
        <f t="shared" si="95"/>
        <v>0</v>
      </c>
      <c r="S122" s="51">
        <f t="shared" si="95"/>
        <v>0</v>
      </c>
      <c r="T122" s="51">
        <f t="shared" si="92"/>
        <v>0</v>
      </c>
      <c r="U122" s="123" t="s">
        <v>72</v>
      </c>
      <c r="V122" s="132"/>
      <c r="W122" s="132"/>
    </row>
    <row r="123" spans="1:23" ht="42" customHeight="1" thickBot="1" x14ac:dyDescent="0.25">
      <c r="A123" s="42">
        <v>99</v>
      </c>
      <c r="B123" s="38" t="s">
        <v>40</v>
      </c>
      <c r="C123" s="42">
        <v>72</v>
      </c>
      <c r="D123" s="136" t="s">
        <v>321</v>
      </c>
      <c r="E123" s="279" t="s">
        <v>167</v>
      </c>
      <c r="F123" s="270">
        <v>15000</v>
      </c>
      <c r="G123" s="49"/>
      <c r="H123" s="49"/>
      <c r="I123" s="49"/>
      <c r="J123" s="49"/>
      <c r="K123" s="49"/>
      <c r="L123" s="49"/>
      <c r="M123" s="51">
        <f t="shared" si="93"/>
        <v>12396.694214876034</v>
      </c>
      <c r="N123" s="51">
        <f t="shared" si="95"/>
        <v>0</v>
      </c>
      <c r="O123" s="51">
        <f t="shared" si="95"/>
        <v>0</v>
      </c>
      <c r="P123" s="51">
        <f t="shared" si="95"/>
        <v>0</v>
      </c>
      <c r="Q123" s="51">
        <f t="shared" si="95"/>
        <v>0</v>
      </c>
      <c r="R123" s="51">
        <f t="shared" si="95"/>
        <v>0</v>
      </c>
      <c r="S123" s="51">
        <f t="shared" si="95"/>
        <v>0</v>
      </c>
      <c r="T123" s="51">
        <f t="shared" si="92"/>
        <v>12396.694214876034</v>
      </c>
      <c r="U123" s="123" t="s">
        <v>72</v>
      </c>
      <c r="V123" s="132" t="s">
        <v>324</v>
      </c>
      <c r="W123" s="132" t="s">
        <v>340</v>
      </c>
    </row>
    <row r="124" spans="1:23" ht="60.75" customHeight="1" thickBot="1" x14ac:dyDescent="0.25">
      <c r="A124" s="42">
        <v>100</v>
      </c>
      <c r="B124" s="38" t="s">
        <v>40</v>
      </c>
      <c r="C124" s="42">
        <v>73</v>
      </c>
      <c r="D124" s="69" t="s">
        <v>318</v>
      </c>
      <c r="E124" s="285" t="s">
        <v>167</v>
      </c>
      <c r="F124" s="270">
        <v>15000</v>
      </c>
      <c r="G124" s="49"/>
      <c r="H124" s="49"/>
      <c r="I124" s="49"/>
      <c r="J124" s="49"/>
      <c r="K124" s="49"/>
      <c r="L124" s="49"/>
      <c r="M124" s="51">
        <f t="shared" si="93"/>
        <v>12396.694214876034</v>
      </c>
      <c r="N124" s="51">
        <f t="shared" si="95"/>
        <v>0</v>
      </c>
      <c r="O124" s="51">
        <f t="shared" si="95"/>
        <v>0</v>
      </c>
      <c r="P124" s="51">
        <f t="shared" si="95"/>
        <v>0</v>
      </c>
      <c r="Q124" s="51">
        <f t="shared" si="95"/>
        <v>0</v>
      </c>
      <c r="R124" s="51">
        <f t="shared" si="95"/>
        <v>0</v>
      </c>
      <c r="S124" s="51">
        <f t="shared" si="95"/>
        <v>0</v>
      </c>
      <c r="T124" s="51">
        <f t="shared" si="92"/>
        <v>12396.694214876034</v>
      </c>
      <c r="U124" s="123" t="s">
        <v>72</v>
      </c>
      <c r="V124" s="132" t="s">
        <v>333</v>
      </c>
      <c r="W124" s="132" t="s">
        <v>333</v>
      </c>
    </row>
    <row r="125" spans="1:23" ht="39.75" customHeight="1" thickBot="1" x14ac:dyDescent="0.25">
      <c r="A125" s="42">
        <v>101</v>
      </c>
      <c r="B125" s="38" t="s">
        <v>40</v>
      </c>
      <c r="C125" s="42">
        <v>74</v>
      </c>
      <c r="D125" s="157" t="s">
        <v>208</v>
      </c>
      <c r="E125" s="135" t="s">
        <v>209</v>
      </c>
      <c r="F125" s="270">
        <v>5000</v>
      </c>
      <c r="G125" s="49"/>
      <c r="H125" s="49"/>
      <c r="I125" s="49"/>
      <c r="J125" s="49"/>
      <c r="K125" s="49"/>
      <c r="L125" s="49"/>
      <c r="M125" s="51">
        <f t="shared" si="93"/>
        <v>4132.2314049586776</v>
      </c>
      <c r="N125" s="51">
        <f t="shared" si="95"/>
        <v>0</v>
      </c>
      <c r="O125" s="51">
        <f t="shared" si="95"/>
        <v>0</v>
      </c>
      <c r="P125" s="51">
        <f t="shared" si="95"/>
        <v>0</v>
      </c>
      <c r="Q125" s="51">
        <f t="shared" si="95"/>
        <v>0</v>
      </c>
      <c r="R125" s="51">
        <f t="shared" si="95"/>
        <v>0</v>
      </c>
      <c r="S125" s="51">
        <f t="shared" si="95"/>
        <v>0</v>
      </c>
      <c r="T125" s="51">
        <f t="shared" si="92"/>
        <v>4132.2314049586776</v>
      </c>
      <c r="U125" s="123" t="s">
        <v>72</v>
      </c>
      <c r="V125" s="132" t="s">
        <v>334</v>
      </c>
      <c r="W125" s="132" t="s">
        <v>338</v>
      </c>
    </row>
    <row r="126" spans="1:23" ht="37.5" customHeight="1" thickBot="1" x14ac:dyDescent="0.25">
      <c r="A126" s="42">
        <v>102</v>
      </c>
      <c r="B126" s="38" t="s">
        <v>40</v>
      </c>
      <c r="C126" s="42">
        <v>75</v>
      </c>
      <c r="D126" s="69" t="s">
        <v>286</v>
      </c>
      <c r="E126" s="189" t="s">
        <v>314</v>
      </c>
      <c r="F126" s="270">
        <v>10000</v>
      </c>
      <c r="G126" s="49"/>
      <c r="H126" s="49"/>
      <c r="I126" s="49"/>
      <c r="J126" s="49"/>
      <c r="K126" s="49"/>
      <c r="L126" s="49"/>
      <c r="M126" s="51">
        <f t="shared" si="93"/>
        <v>8264.4628099173551</v>
      </c>
      <c r="N126" s="51">
        <f t="shared" si="95"/>
        <v>0</v>
      </c>
      <c r="O126" s="51">
        <f t="shared" si="95"/>
        <v>0</v>
      </c>
      <c r="P126" s="51">
        <f t="shared" si="95"/>
        <v>0</v>
      </c>
      <c r="Q126" s="51">
        <f t="shared" si="95"/>
        <v>0</v>
      </c>
      <c r="R126" s="51">
        <f t="shared" si="95"/>
        <v>0</v>
      </c>
      <c r="S126" s="51">
        <f t="shared" si="95"/>
        <v>0</v>
      </c>
      <c r="T126" s="51">
        <f t="shared" si="92"/>
        <v>8264.4628099173551</v>
      </c>
      <c r="U126" s="123" t="s">
        <v>72</v>
      </c>
      <c r="V126" s="132" t="s">
        <v>331</v>
      </c>
      <c r="W126" s="132" t="s">
        <v>331</v>
      </c>
    </row>
    <row r="127" spans="1:23" ht="64.5" customHeight="1" thickBot="1" x14ac:dyDescent="0.25">
      <c r="A127" s="42">
        <v>103</v>
      </c>
      <c r="B127" s="38" t="s">
        <v>40</v>
      </c>
      <c r="C127" s="42">
        <v>76</v>
      </c>
      <c r="D127" s="69" t="s">
        <v>319</v>
      </c>
      <c r="E127" s="285" t="s">
        <v>323</v>
      </c>
      <c r="F127" s="270">
        <v>3000</v>
      </c>
      <c r="G127" s="49"/>
      <c r="H127" s="49"/>
      <c r="I127" s="49"/>
      <c r="J127" s="49"/>
      <c r="K127" s="49"/>
      <c r="L127" s="49"/>
      <c r="M127" s="51">
        <f t="shared" si="93"/>
        <v>2479.3388429752067</v>
      </c>
      <c r="N127" s="51">
        <f t="shared" si="95"/>
        <v>0</v>
      </c>
      <c r="O127" s="51">
        <f t="shared" si="95"/>
        <v>0</v>
      </c>
      <c r="P127" s="51">
        <f t="shared" si="95"/>
        <v>0</v>
      </c>
      <c r="Q127" s="51">
        <f t="shared" si="95"/>
        <v>0</v>
      </c>
      <c r="R127" s="51">
        <f t="shared" si="95"/>
        <v>0</v>
      </c>
      <c r="S127" s="51">
        <f t="shared" si="95"/>
        <v>0</v>
      </c>
      <c r="T127" s="51">
        <f t="shared" si="92"/>
        <v>2479.3388429752067</v>
      </c>
      <c r="U127" s="123" t="s">
        <v>72</v>
      </c>
      <c r="V127" s="132" t="s">
        <v>331</v>
      </c>
      <c r="W127" s="132" t="s">
        <v>333</v>
      </c>
    </row>
    <row r="128" spans="1:23" ht="36" customHeight="1" thickBot="1" x14ac:dyDescent="0.25">
      <c r="A128" s="42">
        <v>104</v>
      </c>
      <c r="B128" s="38" t="s">
        <v>40</v>
      </c>
      <c r="C128" s="42">
        <v>77</v>
      </c>
      <c r="D128" s="136" t="s">
        <v>287</v>
      </c>
      <c r="E128" s="119" t="s">
        <v>291</v>
      </c>
      <c r="F128" s="270">
        <v>2000</v>
      </c>
      <c r="G128" s="49"/>
      <c r="H128" s="49"/>
      <c r="I128" s="49"/>
      <c r="J128" s="49"/>
      <c r="K128" s="49"/>
      <c r="L128" s="49"/>
      <c r="M128" s="51">
        <f t="shared" si="93"/>
        <v>1652.8925619834711</v>
      </c>
      <c r="N128" s="51">
        <f t="shared" si="95"/>
        <v>0</v>
      </c>
      <c r="O128" s="51">
        <f t="shared" si="95"/>
        <v>0</v>
      </c>
      <c r="P128" s="51">
        <f t="shared" si="95"/>
        <v>0</v>
      </c>
      <c r="Q128" s="51">
        <f t="shared" si="95"/>
        <v>0</v>
      </c>
      <c r="R128" s="51">
        <f t="shared" si="95"/>
        <v>0</v>
      </c>
      <c r="S128" s="51">
        <f t="shared" si="95"/>
        <v>0</v>
      </c>
      <c r="T128" s="51">
        <f t="shared" si="92"/>
        <v>1652.8925619834711</v>
      </c>
      <c r="U128" s="123" t="s">
        <v>72</v>
      </c>
      <c r="V128" s="132" t="s">
        <v>324</v>
      </c>
      <c r="W128" s="132" t="s">
        <v>331</v>
      </c>
    </row>
    <row r="129" spans="1:26" ht="120" customHeight="1" thickBot="1" x14ac:dyDescent="0.25">
      <c r="A129" s="42">
        <v>105</v>
      </c>
      <c r="B129" s="38" t="s">
        <v>40</v>
      </c>
      <c r="C129" s="42" t="s">
        <v>401</v>
      </c>
      <c r="D129" s="143" t="s">
        <v>402</v>
      </c>
      <c r="E129" s="119" t="s">
        <v>418</v>
      </c>
      <c r="F129" s="49">
        <v>35000</v>
      </c>
      <c r="G129" s="49"/>
      <c r="H129" s="49"/>
      <c r="I129" s="49"/>
      <c r="J129" s="49"/>
      <c r="K129" s="49"/>
      <c r="L129" s="49"/>
      <c r="M129" s="51">
        <f t="shared" si="93"/>
        <v>28925.619834710746</v>
      </c>
      <c r="N129" s="51">
        <f t="shared" si="95"/>
        <v>0</v>
      </c>
      <c r="O129" s="51">
        <f t="shared" si="95"/>
        <v>0</v>
      </c>
      <c r="P129" s="51">
        <f t="shared" si="95"/>
        <v>0</v>
      </c>
      <c r="Q129" s="51">
        <f t="shared" si="95"/>
        <v>0</v>
      </c>
      <c r="R129" s="51">
        <f t="shared" si="95"/>
        <v>0</v>
      </c>
      <c r="S129" s="51">
        <f t="shared" si="95"/>
        <v>0</v>
      </c>
      <c r="T129" s="51">
        <f t="shared" si="92"/>
        <v>28925.619834710746</v>
      </c>
      <c r="U129" s="123" t="s">
        <v>72</v>
      </c>
      <c r="V129" s="132" t="s">
        <v>332</v>
      </c>
      <c r="W129" s="132" t="s">
        <v>325</v>
      </c>
    </row>
    <row r="130" spans="1:26" ht="47.25" customHeight="1" thickBot="1" x14ac:dyDescent="0.25">
      <c r="A130" s="42">
        <v>106</v>
      </c>
      <c r="B130" s="38" t="s">
        <v>40</v>
      </c>
      <c r="C130" s="42" t="s">
        <v>403</v>
      </c>
      <c r="D130" s="136" t="s">
        <v>404</v>
      </c>
      <c r="E130" s="119" t="s">
        <v>416</v>
      </c>
      <c r="F130" s="49">
        <v>2000</v>
      </c>
      <c r="G130" s="49"/>
      <c r="H130" s="49"/>
      <c r="I130" s="49"/>
      <c r="J130" s="49"/>
      <c r="K130" s="49"/>
      <c r="L130" s="49"/>
      <c r="M130" s="51">
        <f t="shared" ref="M130:M133" si="96">F130/1.21</f>
        <v>1652.8925619834711</v>
      </c>
      <c r="N130" s="51">
        <f t="shared" ref="N130:N133" si="97">G130/1.21</f>
        <v>0</v>
      </c>
      <c r="O130" s="51">
        <f t="shared" ref="O130:O133" si="98">H130/1.21</f>
        <v>0</v>
      </c>
      <c r="P130" s="51">
        <f t="shared" ref="P130:P133" si="99">I130/1.21</f>
        <v>0</v>
      </c>
      <c r="Q130" s="51">
        <f t="shared" ref="Q130:Q133" si="100">J130/1.21</f>
        <v>0</v>
      </c>
      <c r="R130" s="51">
        <f t="shared" ref="R130:R133" si="101">K130/1.21</f>
        <v>0</v>
      </c>
      <c r="S130" s="51">
        <f t="shared" ref="S130:S133" si="102">L130/1.21</f>
        <v>0</v>
      </c>
      <c r="T130" s="51">
        <f t="shared" si="92"/>
        <v>1652.8925619834711</v>
      </c>
      <c r="U130" s="123" t="s">
        <v>72</v>
      </c>
      <c r="V130" s="132" t="s">
        <v>412</v>
      </c>
      <c r="W130" s="132" t="s">
        <v>331</v>
      </c>
    </row>
    <row r="131" spans="1:26" ht="44.25" customHeight="1" thickBot="1" x14ac:dyDescent="0.25">
      <c r="A131" s="42">
        <v>107</v>
      </c>
      <c r="B131" s="38" t="s">
        <v>40</v>
      </c>
      <c r="C131" s="42" t="s">
        <v>405</v>
      </c>
      <c r="D131" s="136" t="s">
        <v>406</v>
      </c>
      <c r="E131" s="119" t="s">
        <v>293</v>
      </c>
      <c r="F131" s="49">
        <v>1000</v>
      </c>
      <c r="G131" s="49"/>
      <c r="H131" s="49"/>
      <c r="I131" s="49"/>
      <c r="J131" s="49"/>
      <c r="K131" s="49"/>
      <c r="L131" s="49"/>
      <c r="M131" s="51">
        <f t="shared" si="96"/>
        <v>826.44628099173553</v>
      </c>
      <c r="N131" s="51">
        <f t="shared" si="97"/>
        <v>0</v>
      </c>
      <c r="O131" s="51">
        <f t="shared" si="98"/>
        <v>0</v>
      </c>
      <c r="P131" s="51">
        <f t="shared" si="99"/>
        <v>0</v>
      </c>
      <c r="Q131" s="51">
        <f t="shared" si="100"/>
        <v>0</v>
      </c>
      <c r="R131" s="51">
        <f t="shared" si="101"/>
        <v>0</v>
      </c>
      <c r="S131" s="51">
        <f t="shared" si="102"/>
        <v>0</v>
      </c>
      <c r="T131" s="51">
        <f t="shared" si="92"/>
        <v>826.44628099173553</v>
      </c>
      <c r="U131" s="123" t="s">
        <v>72</v>
      </c>
      <c r="V131" s="132" t="s">
        <v>324</v>
      </c>
      <c r="W131" s="132" t="s">
        <v>324</v>
      </c>
    </row>
    <row r="132" spans="1:26" ht="43.5" customHeight="1" thickBot="1" x14ac:dyDescent="0.25">
      <c r="A132" s="42">
        <v>108</v>
      </c>
      <c r="B132" s="38" t="s">
        <v>40</v>
      </c>
      <c r="C132" s="42" t="s">
        <v>407</v>
      </c>
      <c r="D132" s="136" t="s">
        <v>408</v>
      </c>
      <c r="E132" s="119" t="s">
        <v>417</v>
      </c>
      <c r="F132" s="49">
        <v>0</v>
      </c>
      <c r="G132" s="49"/>
      <c r="H132" s="49"/>
      <c r="I132" s="49"/>
      <c r="J132" s="49"/>
      <c r="K132" s="49"/>
      <c r="L132" s="49"/>
      <c r="M132" s="51">
        <f t="shared" si="96"/>
        <v>0</v>
      </c>
      <c r="N132" s="51">
        <f t="shared" si="97"/>
        <v>0</v>
      </c>
      <c r="O132" s="51">
        <f t="shared" si="98"/>
        <v>0</v>
      </c>
      <c r="P132" s="51">
        <f t="shared" si="99"/>
        <v>0</v>
      </c>
      <c r="Q132" s="51">
        <f t="shared" si="100"/>
        <v>0</v>
      </c>
      <c r="R132" s="51">
        <f t="shared" si="101"/>
        <v>0</v>
      </c>
      <c r="S132" s="51">
        <f t="shared" si="102"/>
        <v>0</v>
      </c>
      <c r="T132" s="51">
        <f t="shared" si="92"/>
        <v>0</v>
      </c>
      <c r="U132" s="123" t="s">
        <v>72</v>
      </c>
      <c r="V132" s="132"/>
      <c r="W132" s="132"/>
    </row>
    <row r="133" spans="1:26" ht="58.5" customHeight="1" thickBot="1" x14ac:dyDescent="0.25">
      <c r="A133" s="42">
        <v>109</v>
      </c>
      <c r="B133" s="38" t="s">
        <v>40</v>
      </c>
      <c r="C133" s="42" t="s">
        <v>409</v>
      </c>
      <c r="D133" s="136" t="s">
        <v>410</v>
      </c>
      <c r="E133" s="119" t="s">
        <v>417</v>
      </c>
      <c r="F133" s="49">
        <v>10000</v>
      </c>
      <c r="G133" s="49"/>
      <c r="H133" s="49"/>
      <c r="I133" s="49"/>
      <c r="J133" s="49"/>
      <c r="K133" s="49"/>
      <c r="L133" s="49"/>
      <c r="M133" s="51">
        <f t="shared" si="96"/>
        <v>8264.4628099173551</v>
      </c>
      <c r="N133" s="51">
        <f t="shared" si="97"/>
        <v>0</v>
      </c>
      <c r="O133" s="51">
        <f t="shared" si="98"/>
        <v>0</v>
      </c>
      <c r="P133" s="51">
        <f t="shared" si="99"/>
        <v>0</v>
      </c>
      <c r="Q133" s="51">
        <f t="shared" si="100"/>
        <v>0</v>
      </c>
      <c r="R133" s="51">
        <f t="shared" si="101"/>
        <v>0</v>
      </c>
      <c r="S133" s="51">
        <f t="shared" si="102"/>
        <v>0</v>
      </c>
      <c r="T133" s="51">
        <f t="shared" si="92"/>
        <v>8264.4628099173551</v>
      </c>
      <c r="U133" s="123" t="s">
        <v>72</v>
      </c>
      <c r="V133" s="132" t="s">
        <v>324</v>
      </c>
      <c r="W133" s="132" t="s">
        <v>331</v>
      </c>
    </row>
    <row r="134" spans="1:26" ht="28.5" customHeight="1" thickBot="1" x14ac:dyDescent="0.25">
      <c r="A134" s="42">
        <v>110</v>
      </c>
      <c r="B134" s="38"/>
      <c r="C134" s="42"/>
      <c r="D134" s="92" t="s">
        <v>214</v>
      </c>
      <c r="E134" s="119"/>
      <c r="F134" s="49"/>
      <c r="G134" s="49"/>
      <c r="H134" s="49"/>
      <c r="I134" s="49"/>
      <c r="J134" s="49"/>
      <c r="K134" s="49"/>
      <c r="L134" s="49"/>
      <c r="M134" s="51">
        <f>SUM(M117:M133)</f>
        <v>102479.33884297522</v>
      </c>
      <c r="N134" s="51">
        <f t="shared" ref="N134:S134" si="103">SUM(N117:N128)</f>
        <v>0</v>
      </c>
      <c r="O134" s="51">
        <f t="shared" si="103"/>
        <v>826.44628099173553</v>
      </c>
      <c r="P134" s="51">
        <f t="shared" si="103"/>
        <v>3305.7851239669421</v>
      </c>
      <c r="Q134" s="51">
        <f t="shared" si="103"/>
        <v>4132.2314049586776</v>
      </c>
      <c r="R134" s="51">
        <f t="shared" si="103"/>
        <v>0</v>
      </c>
      <c r="S134" s="51">
        <f t="shared" si="103"/>
        <v>0</v>
      </c>
      <c r="T134" s="51">
        <f t="shared" si="92"/>
        <v>110743.80165289257</v>
      </c>
      <c r="U134" s="123"/>
      <c r="V134" s="132"/>
      <c r="W134" s="132"/>
    </row>
    <row r="135" spans="1:26" ht="28.5" customHeight="1" thickBot="1" x14ac:dyDescent="0.25">
      <c r="A135" s="42">
        <v>111</v>
      </c>
      <c r="B135" s="38"/>
      <c r="C135" s="42"/>
      <c r="D135" s="69" t="s">
        <v>215</v>
      </c>
      <c r="E135" s="119"/>
      <c r="F135" s="49"/>
      <c r="G135" s="49"/>
      <c r="H135" s="49"/>
      <c r="I135" s="49"/>
      <c r="J135" s="49"/>
      <c r="K135" s="49"/>
      <c r="L135" s="49"/>
      <c r="M135" s="51">
        <f>M26+M28+M30+M33+M37+M41+M46+M91+M93+M95+M99+M101+M103+M105+M107+M110+M113+M114+M115+M134</f>
        <v>702353.34410735476</v>
      </c>
      <c r="N135" s="51">
        <f t="shared" ref="N135:T135" si="104">N26+N28+N30+N33+N37+N41+N46+N91+N93+N95+N99+N101+N103+N105+N107+N110+N113+N114+N115+N134</f>
        <v>255803.73762191946</v>
      </c>
      <c r="O135" s="51">
        <f t="shared" si="104"/>
        <v>516375.01102741738</v>
      </c>
      <c r="P135" s="51">
        <f t="shared" si="104"/>
        <v>48306.15739706649</v>
      </c>
      <c r="Q135" s="51">
        <f t="shared" si="104"/>
        <v>57322.611868066422</v>
      </c>
      <c r="R135" s="51">
        <f t="shared" si="104"/>
        <v>171357.49542166662</v>
      </c>
      <c r="S135" s="51">
        <f t="shared" si="104"/>
        <v>242997.542997543</v>
      </c>
      <c r="T135" s="51">
        <f t="shared" si="104"/>
        <v>1994515.9004410342</v>
      </c>
      <c r="U135" s="128"/>
      <c r="V135" s="126"/>
      <c r="W135" s="122"/>
    </row>
    <row r="136" spans="1:26" ht="25.5" customHeight="1" thickBot="1" x14ac:dyDescent="0.25">
      <c r="A136" s="42">
        <v>112</v>
      </c>
      <c r="B136" s="38"/>
      <c r="C136" s="42"/>
      <c r="D136" s="69" t="s">
        <v>216</v>
      </c>
      <c r="E136" s="119"/>
      <c r="F136" s="49"/>
      <c r="G136" s="139"/>
      <c r="H136" s="139"/>
      <c r="I136" s="139"/>
      <c r="J136" s="139"/>
      <c r="K136" s="139"/>
      <c r="L136" s="139"/>
      <c r="M136" s="198"/>
      <c r="N136" s="103"/>
      <c r="O136" s="198"/>
      <c r="P136" s="198"/>
      <c r="Q136" s="103"/>
      <c r="R136" s="198"/>
      <c r="S136" s="103"/>
      <c r="T136" s="51"/>
      <c r="U136" s="128"/>
      <c r="V136" s="126"/>
      <c r="W136" s="122"/>
    </row>
    <row r="137" spans="1:26" ht="98.25" customHeight="1" thickBot="1" x14ac:dyDescent="0.25">
      <c r="A137" s="42">
        <v>113</v>
      </c>
      <c r="B137" s="42" t="s">
        <v>46</v>
      </c>
      <c r="C137" s="42">
        <v>78</v>
      </c>
      <c r="D137" s="69" t="s">
        <v>218</v>
      </c>
      <c r="E137" s="196"/>
      <c r="F137" s="49">
        <v>31450.46</v>
      </c>
      <c r="G137" s="139"/>
      <c r="H137" s="139"/>
      <c r="I137" s="139"/>
      <c r="J137" s="139"/>
      <c r="K137" s="139"/>
      <c r="L137" s="139"/>
      <c r="M137" s="51">
        <f>F137/1.21</f>
        <v>25992.115702479339</v>
      </c>
      <c r="N137" s="51">
        <f t="shared" ref="M137:S139" si="105">G137/1.19</f>
        <v>0</v>
      </c>
      <c r="O137" s="51">
        <f t="shared" si="105"/>
        <v>0</v>
      </c>
      <c r="P137" s="51">
        <f t="shared" si="105"/>
        <v>0</v>
      </c>
      <c r="Q137" s="51">
        <f t="shared" si="105"/>
        <v>0</v>
      </c>
      <c r="R137" s="51">
        <f t="shared" si="105"/>
        <v>0</v>
      </c>
      <c r="S137" s="51">
        <f t="shared" si="105"/>
        <v>0</v>
      </c>
      <c r="T137" s="51">
        <f t="shared" ref="T137:T152" si="106">SUM(M137:S137)</f>
        <v>25992.115702479339</v>
      </c>
      <c r="U137" s="123" t="s">
        <v>217</v>
      </c>
      <c r="V137" s="132"/>
      <c r="W137" s="132"/>
    </row>
    <row r="138" spans="1:26" ht="98.25" customHeight="1" thickBot="1" x14ac:dyDescent="0.25">
      <c r="A138" s="42">
        <v>114</v>
      </c>
      <c r="B138" s="42" t="s">
        <v>46</v>
      </c>
      <c r="C138" s="42">
        <v>79</v>
      </c>
      <c r="D138" s="69" t="s">
        <v>236</v>
      </c>
      <c r="E138" s="279" t="s">
        <v>296</v>
      </c>
      <c r="F138" s="49">
        <v>3000</v>
      </c>
      <c r="G138" s="139"/>
      <c r="H138" s="139"/>
      <c r="I138" s="139"/>
      <c r="J138" s="139"/>
      <c r="K138" s="139"/>
      <c r="L138" s="139"/>
      <c r="M138" s="51">
        <f>F138/1.21</f>
        <v>2479.3388429752067</v>
      </c>
      <c r="N138" s="51">
        <f t="shared" si="105"/>
        <v>0</v>
      </c>
      <c r="O138" s="51">
        <f t="shared" si="105"/>
        <v>0</v>
      </c>
      <c r="P138" s="51">
        <f t="shared" si="105"/>
        <v>0</v>
      </c>
      <c r="Q138" s="51">
        <f t="shared" si="105"/>
        <v>0</v>
      </c>
      <c r="R138" s="51">
        <f t="shared" si="105"/>
        <v>0</v>
      </c>
      <c r="S138" s="51">
        <f t="shared" si="105"/>
        <v>0</v>
      </c>
      <c r="T138" s="51">
        <f t="shared" si="106"/>
        <v>2479.3388429752067</v>
      </c>
      <c r="U138" s="123" t="s">
        <v>217</v>
      </c>
      <c r="V138" s="132" t="s">
        <v>331</v>
      </c>
      <c r="W138" s="132" t="s">
        <v>331</v>
      </c>
    </row>
    <row r="139" spans="1:26" ht="68.25" customHeight="1" thickBot="1" x14ac:dyDescent="0.25">
      <c r="A139" s="42">
        <v>115</v>
      </c>
      <c r="B139" s="42" t="s">
        <v>46</v>
      </c>
      <c r="C139" s="42">
        <v>80</v>
      </c>
      <c r="D139" s="283" t="s">
        <v>262</v>
      </c>
      <c r="E139" s="286"/>
      <c r="F139" s="270">
        <v>0</v>
      </c>
      <c r="G139" s="139"/>
      <c r="H139" s="139"/>
      <c r="I139" s="139"/>
      <c r="J139" s="139"/>
      <c r="K139" s="139"/>
      <c r="L139" s="139"/>
      <c r="M139" s="51">
        <f t="shared" si="105"/>
        <v>0</v>
      </c>
      <c r="N139" s="51">
        <f t="shared" si="105"/>
        <v>0</v>
      </c>
      <c r="O139" s="51">
        <f t="shared" si="105"/>
        <v>0</v>
      </c>
      <c r="P139" s="51">
        <f t="shared" si="105"/>
        <v>0</v>
      </c>
      <c r="Q139" s="51">
        <f t="shared" si="105"/>
        <v>0</v>
      </c>
      <c r="R139" s="51">
        <f t="shared" si="105"/>
        <v>0</v>
      </c>
      <c r="S139" s="51">
        <f t="shared" si="105"/>
        <v>0</v>
      </c>
      <c r="T139" s="51">
        <f t="shared" si="106"/>
        <v>0</v>
      </c>
      <c r="U139" s="123" t="s">
        <v>217</v>
      </c>
      <c r="V139" s="187"/>
      <c r="W139" s="132"/>
    </row>
    <row r="140" spans="1:26" ht="60.75" customHeight="1" thickBot="1" x14ac:dyDescent="0.25">
      <c r="A140" s="42">
        <v>116</v>
      </c>
      <c r="B140" s="42" t="s">
        <v>46</v>
      </c>
      <c r="C140" s="42">
        <v>81</v>
      </c>
      <c r="D140" s="256" t="s">
        <v>259</v>
      </c>
      <c r="E140" s="285" t="s">
        <v>258</v>
      </c>
      <c r="F140" s="207">
        <v>27053.4</v>
      </c>
      <c r="G140" s="49"/>
      <c r="H140" s="49"/>
      <c r="I140" s="263"/>
      <c r="J140" s="49"/>
      <c r="K140" s="49"/>
      <c r="L140" s="49"/>
      <c r="M140" s="51">
        <f t="shared" ref="M140:M152" si="107">F140/1.21</f>
        <v>22358.18181818182</v>
      </c>
      <c r="N140" s="51">
        <f t="shared" ref="N140:N152" si="108">G140/1.21</f>
        <v>0</v>
      </c>
      <c r="O140" s="51">
        <f t="shared" ref="O140:O152" si="109">H140/1.21</f>
        <v>0</v>
      </c>
      <c r="P140" s="51">
        <f t="shared" ref="P140:P152" si="110">I140/1.21</f>
        <v>0</v>
      </c>
      <c r="Q140" s="51">
        <f t="shared" ref="Q140:Q152" si="111">J140/1.21</f>
        <v>0</v>
      </c>
      <c r="R140" s="51">
        <f t="shared" ref="R140:R152" si="112">K140/1.21</f>
        <v>0</v>
      </c>
      <c r="S140" s="51">
        <f t="shared" ref="S140:S152" si="113">L140/1.21</f>
        <v>0</v>
      </c>
      <c r="T140" s="51">
        <f t="shared" si="106"/>
        <v>22358.18181818182</v>
      </c>
      <c r="U140" s="123" t="s">
        <v>72</v>
      </c>
      <c r="V140" s="352" t="s">
        <v>276</v>
      </c>
      <c r="W140" s="353"/>
    </row>
    <row r="141" spans="1:26" ht="84.75" customHeight="1" thickBot="1" x14ac:dyDescent="0.25">
      <c r="A141" s="42">
        <v>117</v>
      </c>
      <c r="B141" s="42" t="s">
        <v>46</v>
      </c>
      <c r="C141" s="42">
        <v>82</v>
      </c>
      <c r="D141" s="203" t="s">
        <v>351</v>
      </c>
      <c r="E141" s="135" t="s">
        <v>364</v>
      </c>
      <c r="F141" s="277">
        <v>0</v>
      </c>
      <c r="G141" s="49"/>
      <c r="H141" s="49"/>
      <c r="I141" s="273"/>
      <c r="J141" s="49"/>
      <c r="K141" s="49"/>
      <c r="L141" s="49"/>
      <c r="M141" s="51">
        <f t="shared" si="107"/>
        <v>0</v>
      </c>
      <c r="N141" s="51">
        <f t="shared" si="108"/>
        <v>0</v>
      </c>
      <c r="O141" s="51">
        <f t="shared" si="109"/>
        <v>0</v>
      </c>
      <c r="P141" s="51">
        <f t="shared" si="110"/>
        <v>0</v>
      </c>
      <c r="Q141" s="51">
        <f t="shared" si="111"/>
        <v>0</v>
      </c>
      <c r="R141" s="51">
        <f t="shared" si="112"/>
        <v>0</v>
      </c>
      <c r="S141" s="51">
        <f t="shared" si="113"/>
        <v>0</v>
      </c>
      <c r="T141" s="51">
        <f t="shared" si="106"/>
        <v>0</v>
      </c>
      <c r="U141" s="123" t="s">
        <v>72</v>
      </c>
      <c r="V141" s="132"/>
      <c r="W141" s="132"/>
    </row>
    <row r="142" spans="1:26" ht="64.5" customHeight="1" thickBot="1" x14ac:dyDescent="0.3">
      <c r="A142" s="42">
        <v>118</v>
      </c>
      <c r="B142" s="42" t="s">
        <v>46</v>
      </c>
      <c r="C142" s="42" t="s">
        <v>426</v>
      </c>
      <c r="D142" s="302" t="s">
        <v>357</v>
      </c>
      <c r="E142" s="279" t="s">
        <v>370</v>
      </c>
      <c r="F142" s="277">
        <v>60000</v>
      </c>
      <c r="G142" s="49"/>
      <c r="H142" s="49"/>
      <c r="I142" s="318"/>
      <c r="J142" s="49"/>
      <c r="K142" s="49"/>
      <c r="L142" s="49"/>
      <c r="M142" s="51">
        <f t="shared" si="107"/>
        <v>49586.776859504134</v>
      </c>
      <c r="N142" s="51">
        <f t="shared" si="108"/>
        <v>0</v>
      </c>
      <c r="O142" s="51">
        <f t="shared" si="109"/>
        <v>0</v>
      </c>
      <c r="P142" s="51">
        <f t="shared" si="110"/>
        <v>0</v>
      </c>
      <c r="Q142" s="51">
        <f t="shared" si="111"/>
        <v>0</v>
      </c>
      <c r="R142" s="51">
        <f t="shared" si="112"/>
        <v>0</v>
      </c>
      <c r="S142" s="51">
        <f t="shared" si="113"/>
        <v>0</v>
      </c>
      <c r="T142" s="51">
        <f t="shared" si="106"/>
        <v>49586.776859504134</v>
      </c>
      <c r="U142" s="123" t="s">
        <v>72</v>
      </c>
      <c r="V142" s="132" t="s">
        <v>324</v>
      </c>
      <c r="W142" s="132" t="s">
        <v>331</v>
      </c>
    </row>
    <row r="143" spans="1:26" ht="69.75" customHeight="1" thickBot="1" x14ac:dyDescent="0.25">
      <c r="A143" s="42">
        <v>119</v>
      </c>
      <c r="B143" s="42" t="s">
        <v>46</v>
      </c>
      <c r="C143" s="42" t="s">
        <v>435</v>
      </c>
      <c r="D143" s="206" t="s">
        <v>436</v>
      </c>
      <c r="E143" s="281" t="s">
        <v>288</v>
      </c>
      <c r="F143" s="277">
        <v>50000</v>
      </c>
      <c r="G143" s="49"/>
      <c r="H143" s="49"/>
      <c r="I143" s="322"/>
      <c r="J143" s="49"/>
      <c r="K143" s="49"/>
      <c r="L143" s="49"/>
      <c r="M143" s="51">
        <f t="shared" si="107"/>
        <v>41322.314049586777</v>
      </c>
      <c r="N143" s="51">
        <f t="shared" si="108"/>
        <v>0</v>
      </c>
      <c r="O143" s="51">
        <f t="shared" si="109"/>
        <v>0</v>
      </c>
      <c r="P143" s="51">
        <f t="shared" si="110"/>
        <v>0</v>
      </c>
      <c r="Q143" s="51">
        <f t="shared" si="111"/>
        <v>0</v>
      </c>
      <c r="R143" s="51">
        <f t="shared" si="112"/>
        <v>0</v>
      </c>
      <c r="S143" s="51">
        <f t="shared" si="113"/>
        <v>0</v>
      </c>
      <c r="T143" s="51">
        <f t="shared" si="106"/>
        <v>41322.314049586777</v>
      </c>
      <c r="U143" s="123" t="s">
        <v>72</v>
      </c>
      <c r="V143" s="132" t="s">
        <v>324</v>
      </c>
      <c r="W143" s="132" t="s">
        <v>331</v>
      </c>
    </row>
    <row r="144" spans="1:26" ht="28.5" customHeight="1" thickBot="1" x14ac:dyDescent="0.25">
      <c r="A144" s="42">
        <v>120</v>
      </c>
      <c r="B144" s="42"/>
      <c r="C144" s="42"/>
      <c r="D144" s="206" t="s">
        <v>219</v>
      </c>
      <c r="E144" s="208"/>
      <c r="F144" s="207">
        <f>SUM(F137:F143)</f>
        <v>171503.86</v>
      </c>
      <c r="G144" s="49"/>
      <c r="H144" s="49"/>
      <c r="I144" s="49"/>
      <c r="J144" s="49"/>
      <c r="K144" s="49"/>
      <c r="L144" s="49"/>
      <c r="M144" s="51">
        <f>SUM(M137:M143)</f>
        <v>141738.72727272726</v>
      </c>
      <c r="N144" s="51">
        <f t="shared" ref="N144:S144" si="114">SUM(N137:N143)</f>
        <v>0</v>
      </c>
      <c r="O144" s="51">
        <f t="shared" si="114"/>
        <v>0</v>
      </c>
      <c r="P144" s="51">
        <f t="shared" si="114"/>
        <v>0</v>
      </c>
      <c r="Q144" s="51">
        <f t="shared" si="114"/>
        <v>0</v>
      </c>
      <c r="R144" s="51">
        <f t="shared" si="114"/>
        <v>0</v>
      </c>
      <c r="S144" s="51">
        <f t="shared" si="114"/>
        <v>0</v>
      </c>
      <c r="T144" s="51">
        <f t="shared" si="106"/>
        <v>141738.72727272726</v>
      </c>
      <c r="U144" s="128"/>
      <c r="V144" s="129"/>
      <c r="W144" s="131"/>
      <c r="Z144" s="16"/>
    </row>
    <row r="145" spans="1:255" ht="47.25" customHeight="1" thickBot="1" x14ac:dyDescent="0.25">
      <c r="A145" s="42">
        <v>121</v>
      </c>
      <c r="B145" s="42" t="s">
        <v>220</v>
      </c>
      <c r="C145" s="42">
        <v>83</v>
      </c>
      <c r="D145" s="69" t="s">
        <v>369</v>
      </c>
      <c r="E145" s="285" t="s">
        <v>365</v>
      </c>
      <c r="F145" s="49">
        <v>34000</v>
      </c>
      <c r="G145" s="49"/>
      <c r="H145" s="49"/>
      <c r="I145" s="49"/>
      <c r="J145" s="49"/>
      <c r="K145" s="49"/>
      <c r="L145" s="49"/>
      <c r="M145" s="51">
        <f t="shared" si="107"/>
        <v>28099.173553719011</v>
      </c>
      <c r="N145" s="51">
        <f t="shared" si="108"/>
        <v>0</v>
      </c>
      <c r="O145" s="51">
        <f t="shared" si="109"/>
        <v>0</v>
      </c>
      <c r="P145" s="51">
        <f t="shared" si="110"/>
        <v>0</v>
      </c>
      <c r="Q145" s="51">
        <f t="shared" si="111"/>
        <v>0</v>
      </c>
      <c r="R145" s="51">
        <f t="shared" si="112"/>
        <v>0</v>
      </c>
      <c r="S145" s="51">
        <f t="shared" si="113"/>
        <v>0</v>
      </c>
      <c r="T145" s="51">
        <f t="shared" si="106"/>
        <v>28099.173553719011</v>
      </c>
      <c r="U145" s="123" t="s">
        <v>72</v>
      </c>
      <c r="V145" s="132" t="s">
        <v>324</v>
      </c>
      <c r="W145" s="132" t="s">
        <v>331</v>
      </c>
      <c r="Z145" s="16"/>
    </row>
    <row r="146" spans="1:255" ht="69.75" customHeight="1" thickBot="1" x14ac:dyDescent="0.25">
      <c r="A146" s="42">
        <v>122</v>
      </c>
      <c r="B146" s="42" t="s">
        <v>220</v>
      </c>
      <c r="C146" s="42">
        <v>84</v>
      </c>
      <c r="D146" s="69" t="s">
        <v>352</v>
      </c>
      <c r="E146" s="279" t="s">
        <v>366</v>
      </c>
      <c r="F146" s="49">
        <v>0</v>
      </c>
      <c r="G146" s="49"/>
      <c r="H146" s="49"/>
      <c r="I146" s="49"/>
      <c r="J146" s="49"/>
      <c r="K146" s="49"/>
      <c r="L146" s="49"/>
      <c r="M146" s="51">
        <f t="shared" si="107"/>
        <v>0</v>
      </c>
      <c r="N146" s="51">
        <f t="shared" si="108"/>
        <v>0</v>
      </c>
      <c r="O146" s="51">
        <f t="shared" si="109"/>
        <v>0</v>
      </c>
      <c r="P146" s="51">
        <f t="shared" si="110"/>
        <v>0</v>
      </c>
      <c r="Q146" s="51">
        <f t="shared" si="111"/>
        <v>0</v>
      </c>
      <c r="R146" s="51">
        <f t="shared" si="112"/>
        <v>0</v>
      </c>
      <c r="S146" s="51">
        <f t="shared" si="113"/>
        <v>0</v>
      </c>
      <c r="T146" s="51">
        <f t="shared" si="106"/>
        <v>0</v>
      </c>
      <c r="U146" s="123" t="s">
        <v>72</v>
      </c>
      <c r="V146" s="132"/>
      <c r="W146" s="132"/>
      <c r="Z146" s="16"/>
    </row>
    <row r="147" spans="1:255" ht="47.25" customHeight="1" thickBot="1" x14ac:dyDescent="0.25">
      <c r="A147" s="42">
        <v>123</v>
      </c>
      <c r="B147" s="42" t="s">
        <v>220</v>
      </c>
      <c r="C147" s="42">
        <v>85</v>
      </c>
      <c r="D147" s="69" t="s">
        <v>353</v>
      </c>
      <c r="E147" s="285" t="s">
        <v>366</v>
      </c>
      <c r="F147" s="49">
        <v>0</v>
      </c>
      <c r="G147" s="49"/>
      <c r="H147" s="49"/>
      <c r="I147" s="49"/>
      <c r="J147" s="49"/>
      <c r="K147" s="49"/>
      <c r="L147" s="49"/>
      <c r="M147" s="51">
        <f t="shared" si="107"/>
        <v>0</v>
      </c>
      <c r="N147" s="51">
        <f t="shared" si="108"/>
        <v>0</v>
      </c>
      <c r="O147" s="51">
        <f t="shared" si="109"/>
        <v>0</v>
      </c>
      <c r="P147" s="51">
        <f t="shared" si="110"/>
        <v>0</v>
      </c>
      <c r="Q147" s="51">
        <f t="shared" si="111"/>
        <v>0</v>
      </c>
      <c r="R147" s="51">
        <f t="shared" si="112"/>
        <v>0</v>
      </c>
      <c r="S147" s="51">
        <f t="shared" si="113"/>
        <v>0</v>
      </c>
      <c r="T147" s="51">
        <f t="shared" si="106"/>
        <v>0</v>
      </c>
      <c r="U147" s="123" t="s">
        <v>72</v>
      </c>
      <c r="V147" s="132"/>
      <c r="W147" s="132"/>
      <c r="Z147" s="16"/>
    </row>
    <row r="148" spans="1:255" ht="48.75" customHeight="1" thickBot="1" x14ac:dyDescent="0.25">
      <c r="A148" s="42">
        <v>124</v>
      </c>
      <c r="B148" s="42" t="s">
        <v>220</v>
      </c>
      <c r="C148" s="42">
        <v>86</v>
      </c>
      <c r="D148" s="278" t="s">
        <v>354</v>
      </c>
      <c r="E148" s="279" t="s">
        <v>367</v>
      </c>
      <c r="F148" s="49">
        <v>10000</v>
      </c>
      <c r="G148" s="49"/>
      <c r="H148" s="49"/>
      <c r="I148" s="49"/>
      <c r="J148" s="49"/>
      <c r="K148" s="49"/>
      <c r="L148" s="49"/>
      <c r="M148" s="51">
        <f t="shared" si="107"/>
        <v>8264.4628099173551</v>
      </c>
      <c r="N148" s="51">
        <f t="shared" si="108"/>
        <v>0</v>
      </c>
      <c r="O148" s="51">
        <f t="shared" si="109"/>
        <v>0</v>
      </c>
      <c r="P148" s="51">
        <f t="shared" si="110"/>
        <v>0</v>
      </c>
      <c r="Q148" s="51">
        <f t="shared" si="111"/>
        <v>0</v>
      </c>
      <c r="R148" s="51">
        <f t="shared" si="112"/>
        <v>0</v>
      </c>
      <c r="S148" s="51">
        <f t="shared" si="113"/>
        <v>0</v>
      </c>
      <c r="T148" s="51">
        <f t="shared" si="106"/>
        <v>8264.4628099173551</v>
      </c>
      <c r="U148" s="123" t="s">
        <v>72</v>
      </c>
      <c r="V148" s="132" t="s">
        <v>324</v>
      </c>
      <c r="W148" s="132" t="s">
        <v>331</v>
      </c>
      <c r="Z148" s="16"/>
    </row>
    <row r="149" spans="1:255" ht="49.5" customHeight="1" thickBot="1" x14ac:dyDescent="0.25">
      <c r="A149" s="42">
        <v>125</v>
      </c>
      <c r="B149" s="42" t="s">
        <v>220</v>
      </c>
      <c r="C149" s="42">
        <v>87</v>
      </c>
      <c r="D149" s="138" t="s">
        <v>355</v>
      </c>
      <c r="E149" s="285" t="s">
        <v>367</v>
      </c>
      <c r="F149" s="49">
        <v>0</v>
      </c>
      <c r="G149" s="49"/>
      <c r="H149" s="279"/>
      <c r="I149" s="49"/>
      <c r="J149" s="49"/>
      <c r="K149" s="49"/>
      <c r="L149" s="49"/>
      <c r="M149" s="51">
        <f t="shared" si="107"/>
        <v>0</v>
      </c>
      <c r="N149" s="51">
        <f t="shared" si="108"/>
        <v>0</v>
      </c>
      <c r="O149" s="51">
        <f t="shared" si="109"/>
        <v>0</v>
      </c>
      <c r="P149" s="51">
        <f t="shared" si="110"/>
        <v>0</v>
      </c>
      <c r="Q149" s="51">
        <f t="shared" si="111"/>
        <v>0</v>
      </c>
      <c r="R149" s="51">
        <f t="shared" si="112"/>
        <v>0</v>
      </c>
      <c r="S149" s="51">
        <f t="shared" si="113"/>
        <v>0</v>
      </c>
      <c r="T149" s="51">
        <f t="shared" si="106"/>
        <v>0</v>
      </c>
      <c r="U149" s="123" t="s">
        <v>72</v>
      </c>
      <c r="V149" s="132"/>
      <c r="W149" s="132"/>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66.75" customHeight="1" thickBot="1" x14ac:dyDescent="0.25">
      <c r="A150" s="42">
        <v>126</v>
      </c>
      <c r="B150" s="42" t="s">
        <v>220</v>
      </c>
      <c r="C150" s="42">
        <v>88</v>
      </c>
      <c r="D150" s="69" t="s">
        <v>356</v>
      </c>
      <c r="E150" s="279" t="s">
        <v>368</v>
      </c>
      <c r="F150" s="49">
        <v>0</v>
      </c>
      <c r="G150" s="49"/>
      <c r="H150" s="49"/>
      <c r="I150" s="49"/>
      <c r="J150" s="49"/>
      <c r="K150" s="49"/>
      <c r="L150" s="49"/>
      <c r="M150" s="51">
        <f t="shared" si="107"/>
        <v>0</v>
      </c>
      <c r="N150" s="51">
        <f t="shared" si="108"/>
        <v>0</v>
      </c>
      <c r="O150" s="51">
        <f t="shared" si="109"/>
        <v>0</v>
      </c>
      <c r="P150" s="51">
        <f t="shared" si="110"/>
        <v>0</v>
      </c>
      <c r="Q150" s="51">
        <f t="shared" si="111"/>
        <v>0</v>
      </c>
      <c r="R150" s="51">
        <f t="shared" si="112"/>
        <v>0</v>
      </c>
      <c r="S150" s="51">
        <f t="shared" si="113"/>
        <v>0</v>
      </c>
      <c r="T150" s="51">
        <f t="shared" si="106"/>
        <v>0</v>
      </c>
      <c r="U150" s="123" t="s">
        <v>72</v>
      </c>
      <c r="V150" s="132"/>
      <c r="W150" s="132"/>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49.5" customHeight="1" thickBot="1" x14ac:dyDescent="0.25">
      <c r="A151" s="42">
        <v>127</v>
      </c>
      <c r="B151" s="42" t="s">
        <v>220</v>
      </c>
      <c r="C151" s="42">
        <v>89</v>
      </c>
      <c r="D151" s="69" t="s">
        <v>400</v>
      </c>
      <c r="E151" s="285" t="s">
        <v>365</v>
      </c>
      <c r="F151" s="49">
        <v>0</v>
      </c>
      <c r="G151" s="49"/>
      <c r="H151" s="49"/>
      <c r="I151" s="49"/>
      <c r="J151" s="49"/>
      <c r="K151" s="49"/>
      <c r="L151" s="49"/>
      <c r="M151" s="51">
        <f t="shared" si="107"/>
        <v>0</v>
      </c>
      <c r="N151" s="51">
        <f t="shared" si="108"/>
        <v>0</v>
      </c>
      <c r="O151" s="51">
        <f t="shared" si="109"/>
        <v>0</v>
      </c>
      <c r="P151" s="51">
        <f t="shared" si="110"/>
        <v>0</v>
      </c>
      <c r="Q151" s="51">
        <f t="shared" si="111"/>
        <v>0</v>
      </c>
      <c r="R151" s="51">
        <f t="shared" si="112"/>
        <v>0</v>
      </c>
      <c r="S151" s="51">
        <f t="shared" si="113"/>
        <v>0</v>
      </c>
      <c r="T151" s="51">
        <f t="shared" si="106"/>
        <v>0</v>
      </c>
      <c r="U151" s="123" t="s">
        <v>72</v>
      </c>
      <c r="V151" s="132"/>
      <c r="W151" s="132"/>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68.25" customHeight="1" thickBot="1" x14ac:dyDescent="0.3">
      <c r="A152" s="42">
        <v>128</v>
      </c>
      <c r="B152" s="42" t="s">
        <v>220</v>
      </c>
      <c r="C152" s="64" t="s">
        <v>391</v>
      </c>
      <c r="D152" s="302" t="s">
        <v>357</v>
      </c>
      <c r="E152" s="279"/>
      <c r="F152" s="49">
        <v>0</v>
      </c>
      <c r="G152" s="49"/>
      <c r="H152" s="49"/>
      <c r="I152" s="49"/>
      <c r="J152" s="49"/>
      <c r="K152" s="49"/>
      <c r="L152" s="49"/>
      <c r="M152" s="51">
        <f t="shared" si="107"/>
        <v>0</v>
      </c>
      <c r="N152" s="51">
        <f t="shared" si="108"/>
        <v>0</v>
      </c>
      <c r="O152" s="51">
        <f t="shared" si="109"/>
        <v>0</v>
      </c>
      <c r="P152" s="51">
        <f t="shared" si="110"/>
        <v>0</v>
      </c>
      <c r="Q152" s="51">
        <f t="shared" si="111"/>
        <v>0</v>
      </c>
      <c r="R152" s="51">
        <f t="shared" si="112"/>
        <v>0</v>
      </c>
      <c r="S152" s="51">
        <f t="shared" si="113"/>
        <v>0</v>
      </c>
      <c r="T152" s="51">
        <f t="shared" si="106"/>
        <v>0</v>
      </c>
      <c r="U152" s="123" t="s">
        <v>72</v>
      </c>
      <c r="V152" s="132"/>
      <c r="W152" s="132"/>
      <c r="Z152" s="1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54.75" customHeight="1" thickBot="1" x14ac:dyDescent="0.3">
      <c r="A153" s="42">
        <v>129</v>
      </c>
      <c r="B153" s="42" t="s">
        <v>220</v>
      </c>
      <c r="C153" s="64" t="s">
        <v>392</v>
      </c>
      <c r="D153" s="287" t="s">
        <v>358</v>
      </c>
      <c r="E153" s="279" t="s">
        <v>371</v>
      </c>
      <c r="F153" s="49">
        <v>0</v>
      </c>
      <c r="G153" s="49"/>
      <c r="H153" s="49"/>
      <c r="I153" s="49"/>
      <c r="J153" s="49"/>
      <c r="K153" s="49"/>
      <c r="L153" s="49"/>
      <c r="M153" s="51">
        <f>F153/1.21</f>
        <v>0</v>
      </c>
      <c r="N153" s="51">
        <f t="shared" ref="N153:S154" si="115">G153/1.21</f>
        <v>0</v>
      </c>
      <c r="O153" s="51">
        <f t="shared" si="115"/>
        <v>0</v>
      </c>
      <c r="P153" s="51">
        <f t="shared" si="115"/>
        <v>0</v>
      </c>
      <c r="Q153" s="51">
        <f t="shared" si="115"/>
        <v>0</v>
      </c>
      <c r="R153" s="51">
        <f t="shared" si="115"/>
        <v>0</v>
      </c>
      <c r="S153" s="51">
        <f t="shared" si="115"/>
        <v>0</v>
      </c>
      <c r="T153" s="51">
        <f t="shared" ref="T153:T154" si="116">SUM(M153:S153)</f>
        <v>0</v>
      </c>
      <c r="U153" s="123" t="s">
        <v>72</v>
      </c>
      <c r="V153" s="132"/>
      <c r="W153" s="132"/>
      <c r="Z153" s="16"/>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68.25" customHeight="1" thickBot="1" x14ac:dyDescent="0.25">
      <c r="A154" s="42">
        <v>130</v>
      </c>
      <c r="B154" s="42" t="s">
        <v>220</v>
      </c>
      <c r="C154" s="64" t="s">
        <v>393</v>
      </c>
      <c r="D154" s="69" t="s">
        <v>396</v>
      </c>
      <c r="E154" s="279" t="s">
        <v>282</v>
      </c>
      <c r="F154" s="49">
        <v>0</v>
      </c>
      <c r="G154" s="49"/>
      <c r="H154" s="49"/>
      <c r="I154" s="49"/>
      <c r="J154" s="49"/>
      <c r="K154" s="49"/>
      <c r="L154" s="49"/>
      <c r="M154" s="51">
        <f>F154/1.21</f>
        <v>0</v>
      </c>
      <c r="N154" s="51">
        <f t="shared" si="115"/>
        <v>0</v>
      </c>
      <c r="O154" s="51">
        <f t="shared" si="115"/>
        <v>0</v>
      </c>
      <c r="P154" s="51">
        <f t="shared" si="115"/>
        <v>0</v>
      </c>
      <c r="Q154" s="51">
        <f t="shared" si="115"/>
        <v>0</v>
      </c>
      <c r="R154" s="51">
        <f t="shared" si="115"/>
        <v>0</v>
      </c>
      <c r="S154" s="51">
        <f t="shared" si="115"/>
        <v>0</v>
      </c>
      <c r="T154" s="51">
        <f t="shared" si="116"/>
        <v>0</v>
      </c>
      <c r="U154" s="123" t="s">
        <v>72</v>
      </c>
      <c r="V154" s="132"/>
      <c r="W154" s="132"/>
      <c r="Z154" s="16"/>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28.5" customHeight="1" thickBot="1" x14ac:dyDescent="0.25">
      <c r="A155" s="42">
        <v>131</v>
      </c>
      <c r="B155" s="42"/>
      <c r="C155" s="42"/>
      <c r="D155" s="69" t="s">
        <v>221</v>
      </c>
      <c r="E155" s="135"/>
      <c r="F155" s="49">
        <f>SUM(F145:F154)</f>
        <v>44000</v>
      </c>
      <c r="G155" s="49"/>
      <c r="H155" s="49"/>
      <c r="I155" s="49"/>
      <c r="J155" s="49"/>
      <c r="K155" s="49"/>
      <c r="L155" s="49"/>
      <c r="M155" s="51">
        <f>SUM(M145:M154)</f>
        <v>36363.636363636368</v>
      </c>
      <c r="N155" s="51">
        <f t="shared" ref="N155:S155" si="117">SUM(N145:N154)</f>
        <v>0</v>
      </c>
      <c r="O155" s="51">
        <f t="shared" si="117"/>
        <v>0</v>
      </c>
      <c r="P155" s="51">
        <f t="shared" si="117"/>
        <v>0</v>
      </c>
      <c r="Q155" s="51">
        <f t="shared" si="117"/>
        <v>0</v>
      </c>
      <c r="R155" s="51">
        <f t="shared" si="117"/>
        <v>0</v>
      </c>
      <c r="S155" s="51">
        <f t="shared" si="117"/>
        <v>0</v>
      </c>
      <c r="T155" s="51">
        <f>SUM(M155:S155)</f>
        <v>36363.636363636368</v>
      </c>
      <c r="U155" s="128"/>
      <c r="V155" s="129"/>
      <c r="W155" s="131"/>
      <c r="Z155" s="16"/>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28.5" customHeight="1" thickBot="1" x14ac:dyDescent="0.25">
      <c r="A156" s="42">
        <v>132</v>
      </c>
      <c r="B156" s="42" t="s">
        <v>309</v>
      </c>
      <c r="C156" s="42">
        <v>93</v>
      </c>
      <c r="D156" s="69" t="s">
        <v>359</v>
      </c>
      <c r="E156" s="174" t="s">
        <v>372</v>
      </c>
      <c r="F156" s="49">
        <v>0</v>
      </c>
      <c r="G156" s="49"/>
      <c r="H156" s="49"/>
      <c r="I156" s="49"/>
      <c r="J156" s="49"/>
      <c r="K156" s="49"/>
      <c r="L156" s="49"/>
      <c r="M156" s="51">
        <f>F156/1.21</f>
        <v>0</v>
      </c>
      <c r="N156" s="51">
        <f t="shared" ref="N156:S156" si="118">G156/1.21</f>
        <v>0</v>
      </c>
      <c r="O156" s="51">
        <f t="shared" si="118"/>
        <v>0</v>
      </c>
      <c r="P156" s="51">
        <f t="shared" si="118"/>
        <v>0</v>
      </c>
      <c r="Q156" s="51">
        <f t="shared" si="118"/>
        <v>0</v>
      </c>
      <c r="R156" s="51">
        <f t="shared" si="118"/>
        <v>0</v>
      </c>
      <c r="S156" s="51">
        <f t="shared" si="118"/>
        <v>0</v>
      </c>
      <c r="T156" s="51">
        <f t="shared" ref="T156:T157" si="119">SUM(M156:S156)</f>
        <v>0</v>
      </c>
      <c r="U156" s="123" t="s">
        <v>72</v>
      </c>
      <c r="V156" s="132"/>
      <c r="W156" s="132"/>
      <c r="Z156" s="1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28.5" customHeight="1" thickBot="1" x14ac:dyDescent="0.25">
      <c r="A157" s="42">
        <v>133</v>
      </c>
      <c r="B157" s="42" t="s">
        <v>309</v>
      </c>
      <c r="C157" s="42"/>
      <c r="D157" s="69" t="s">
        <v>310</v>
      </c>
      <c r="E157" s="119"/>
      <c r="F157" s="49">
        <f>SUM(F156)</f>
        <v>0</v>
      </c>
      <c r="G157" s="49"/>
      <c r="H157" s="49"/>
      <c r="I157" s="49"/>
      <c r="J157" s="49"/>
      <c r="K157" s="49"/>
      <c r="L157" s="49"/>
      <c r="M157" s="51">
        <f t="shared" ref="M157:S157" si="120">SUM(M156)</f>
        <v>0</v>
      </c>
      <c r="N157" s="51">
        <f t="shared" si="120"/>
        <v>0</v>
      </c>
      <c r="O157" s="51">
        <f t="shared" si="120"/>
        <v>0</v>
      </c>
      <c r="P157" s="51">
        <f t="shared" si="120"/>
        <v>0</v>
      </c>
      <c r="Q157" s="51">
        <f t="shared" si="120"/>
        <v>0</v>
      </c>
      <c r="R157" s="51">
        <f t="shared" si="120"/>
        <v>0</v>
      </c>
      <c r="S157" s="51">
        <f t="shared" si="120"/>
        <v>0</v>
      </c>
      <c r="T157" s="51">
        <f t="shared" si="119"/>
        <v>0</v>
      </c>
      <c r="U157" s="128"/>
      <c r="V157" s="129"/>
      <c r="W157" s="131"/>
      <c r="Z157" s="16"/>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34.5" customHeight="1" thickBot="1" x14ac:dyDescent="0.25">
      <c r="A158" s="42">
        <v>134</v>
      </c>
      <c r="B158" s="42"/>
      <c r="C158" s="42"/>
      <c r="D158" s="69" t="s">
        <v>222</v>
      </c>
      <c r="E158" s="119"/>
      <c r="F158" s="49"/>
      <c r="G158" s="139"/>
      <c r="H158" s="139"/>
      <c r="I158" s="139"/>
      <c r="J158" s="139"/>
      <c r="K158" s="139"/>
      <c r="L158" s="139"/>
      <c r="M158" s="51"/>
      <c r="N158" s="51"/>
      <c r="O158" s="51"/>
      <c r="P158" s="51"/>
      <c r="Q158" s="51"/>
      <c r="R158" s="51"/>
      <c r="S158" s="51"/>
      <c r="T158" s="51"/>
      <c r="U158" s="128"/>
      <c r="V158" s="129"/>
      <c r="W158" s="131"/>
      <c r="AC158" s="163"/>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34.5" customHeight="1" thickBot="1" x14ac:dyDescent="0.25">
      <c r="A159" s="42">
        <v>135</v>
      </c>
      <c r="B159" s="42" t="s">
        <v>223</v>
      </c>
      <c r="C159" s="42">
        <v>94</v>
      </c>
      <c r="D159" s="69" t="s">
        <v>360</v>
      </c>
      <c r="E159" s="119" t="s">
        <v>224</v>
      </c>
      <c r="F159" s="49">
        <v>0</v>
      </c>
      <c r="G159" s="139"/>
      <c r="H159" s="139"/>
      <c r="I159" s="139"/>
      <c r="J159" s="139"/>
      <c r="K159" s="139"/>
      <c r="L159" s="139"/>
      <c r="M159" s="51">
        <f t="shared" ref="M159:S160" si="121">F159/1.21</f>
        <v>0</v>
      </c>
      <c r="N159" s="51">
        <f t="shared" si="121"/>
        <v>0</v>
      </c>
      <c r="O159" s="51">
        <f t="shared" si="121"/>
        <v>0</v>
      </c>
      <c r="P159" s="51">
        <f t="shared" si="121"/>
        <v>0</v>
      </c>
      <c r="Q159" s="51">
        <f t="shared" si="121"/>
        <v>0</v>
      </c>
      <c r="R159" s="51">
        <f t="shared" si="121"/>
        <v>0</v>
      </c>
      <c r="S159" s="51">
        <f t="shared" si="121"/>
        <v>0</v>
      </c>
      <c r="T159" s="51">
        <f t="shared" ref="T159:T162" si="122">SUM(M159:S159)</f>
        <v>0</v>
      </c>
      <c r="U159" s="123" t="s">
        <v>72</v>
      </c>
      <c r="V159" s="132"/>
      <c r="W159" s="132"/>
      <c r="AC159" s="163"/>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34.5" customHeight="1" thickBot="1" x14ac:dyDescent="0.25">
      <c r="A160" s="42">
        <v>136</v>
      </c>
      <c r="B160" s="42" t="s">
        <v>223</v>
      </c>
      <c r="C160" s="42">
        <v>95</v>
      </c>
      <c r="D160" s="69" t="s">
        <v>361</v>
      </c>
      <c r="E160" s="119" t="s">
        <v>224</v>
      </c>
      <c r="F160" s="49">
        <v>0</v>
      </c>
      <c r="G160" s="139"/>
      <c r="H160" s="139"/>
      <c r="I160" s="139"/>
      <c r="J160" s="139"/>
      <c r="K160" s="139"/>
      <c r="L160" s="139"/>
      <c r="M160" s="51">
        <f t="shared" si="121"/>
        <v>0</v>
      </c>
      <c r="N160" s="51">
        <f t="shared" si="121"/>
        <v>0</v>
      </c>
      <c r="O160" s="51">
        <f t="shared" si="121"/>
        <v>0</v>
      </c>
      <c r="P160" s="51">
        <f t="shared" si="121"/>
        <v>0</v>
      </c>
      <c r="Q160" s="51">
        <f t="shared" si="121"/>
        <v>0</v>
      </c>
      <c r="R160" s="51">
        <f t="shared" si="121"/>
        <v>0</v>
      </c>
      <c r="S160" s="51">
        <f t="shared" si="121"/>
        <v>0</v>
      </c>
      <c r="T160" s="51">
        <f t="shared" si="122"/>
        <v>0</v>
      </c>
      <c r="U160" s="123" t="s">
        <v>72</v>
      </c>
      <c r="V160" s="132"/>
      <c r="W160" s="132"/>
      <c r="AC160" s="163"/>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9.25" customHeight="1" thickBot="1" x14ac:dyDescent="0.25">
      <c r="A161" s="42">
        <v>137</v>
      </c>
      <c r="B161" s="42"/>
      <c r="C161" s="42"/>
      <c r="D161" s="69" t="s">
        <v>225</v>
      </c>
      <c r="E161" s="119"/>
      <c r="F161" s="49">
        <f>SUM(F159:F160)</f>
        <v>0</v>
      </c>
      <c r="G161" s="49"/>
      <c r="H161" s="49"/>
      <c r="I161" s="49"/>
      <c r="J161" s="49"/>
      <c r="K161" s="49"/>
      <c r="L161" s="49"/>
      <c r="M161" s="51">
        <f t="shared" ref="M161:S161" si="123">SUM(M159:M160)</f>
        <v>0</v>
      </c>
      <c r="N161" s="51">
        <f t="shared" si="123"/>
        <v>0</v>
      </c>
      <c r="O161" s="51">
        <f t="shared" si="123"/>
        <v>0</v>
      </c>
      <c r="P161" s="51">
        <f t="shared" si="123"/>
        <v>0</v>
      </c>
      <c r="Q161" s="51">
        <f t="shared" si="123"/>
        <v>0</v>
      </c>
      <c r="R161" s="51">
        <f t="shared" si="123"/>
        <v>0</v>
      </c>
      <c r="S161" s="51">
        <f t="shared" si="123"/>
        <v>0</v>
      </c>
      <c r="T161" s="51">
        <f t="shared" si="122"/>
        <v>0</v>
      </c>
      <c r="U161" s="128"/>
      <c r="V161" s="126"/>
      <c r="W161" s="122"/>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8.5" customHeight="1" thickBot="1" x14ac:dyDescent="0.25">
      <c r="A162" s="42">
        <v>138</v>
      </c>
      <c r="B162" s="42"/>
      <c r="C162" s="42"/>
      <c r="D162" s="48" t="s">
        <v>54</v>
      </c>
      <c r="E162" s="119"/>
      <c r="F162" s="142"/>
      <c r="G162" s="142"/>
      <c r="H162" s="142"/>
      <c r="I162" s="142"/>
      <c r="J162" s="142"/>
      <c r="K162" s="142"/>
      <c r="L162" s="142"/>
      <c r="M162" s="51">
        <f t="shared" ref="M162:S162" si="124">M26+M28+M30+M33+M37+M41+M46+M90+M93+M95+M99+M101+M103+M105+M107+M110+M112+M113+M114+M115+M134+M144+M155+M157+M161</f>
        <v>1324546.6168346279</v>
      </c>
      <c r="N162" s="51">
        <f t="shared" si="124"/>
        <v>288861.5888615888</v>
      </c>
      <c r="O162" s="51">
        <f t="shared" si="124"/>
        <v>599061.30868697725</v>
      </c>
      <c r="P162" s="51">
        <f t="shared" si="124"/>
        <v>51611.94252103343</v>
      </c>
      <c r="Q162" s="51">
        <f t="shared" si="124"/>
        <v>64760.628396992041</v>
      </c>
      <c r="R162" s="51">
        <f t="shared" si="124"/>
        <v>175489.72682662529</v>
      </c>
      <c r="S162" s="51">
        <f t="shared" si="124"/>
        <v>242997.542997543</v>
      </c>
      <c r="T162" s="51">
        <f t="shared" si="122"/>
        <v>2747329.3551253881</v>
      </c>
      <c r="U162" s="164"/>
      <c r="V162" s="129"/>
      <c r="W162" s="131"/>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28.5" customHeight="1" x14ac:dyDescent="0.2">
      <c r="A163" s="222"/>
      <c r="B163" s="222"/>
      <c r="C163" s="222"/>
      <c r="D163" s="305"/>
      <c r="E163" s="306"/>
      <c r="F163" s="223"/>
      <c r="G163" s="223"/>
      <c r="H163" s="223"/>
      <c r="I163" s="223"/>
      <c r="J163" s="223"/>
      <c r="K163" s="223"/>
      <c r="L163" s="223"/>
      <c r="M163" s="224"/>
      <c r="N163" s="224"/>
      <c r="O163" s="224"/>
      <c r="P163" s="224"/>
      <c r="Q163" s="224"/>
      <c r="R163" s="224"/>
      <c r="S163" s="224"/>
      <c r="T163" s="224"/>
      <c r="U163" s="225"/>
      <c r="V163" s="226"/>
      <c r="W163" s="227"/>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5.75" customHeight="1" x14ac:dyDescent="0.2">
      <c r="A164" s="222"/>
      <c r="B164" s="182"/>
      <c r="D164" s="356" t="s">
        <v>247</v>
      </c>
      <c r="E164" s="356"/>
      <c r="F164" s="97"/>
      <c r="G164" s="97"/>
      <c r="H164" s="101"/>
      <c r="I164" s="223"/>
      <c r="J164" s="223"/>
      <c r="K164" s="223"/>
      <c r="L164" s="223"/>
      <c r="M164" s="224"/>
      <c r="N164" s="224"/>
      <c r="O164" s="224"/>
      <c r="P164" s="224"/>
      <c r="Q164" s="224"/>
      <c r="R164" s="224"/>
      <c r="S164" s="224"/>
      <c r="T164" s="224"/>
      <c r="U164" s="225"/>
      <c r="V164" s="226"/>
      <c r="W164" s="227"/>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2"/>
      <c r="B165" s="327" t="s">
        <v>430</v>
      </c>
      <c r="C165" s="327"/>
      <c r="D165" s="327"/>
      <c r="E165" s="327"/>
      <c r="F165" s="101"/>
      <c r="G165" s="101"/>
      <c r="H165" s="101"/>
      <c r="I165" s="223"/>
      <c r="J165" s="223"/>
      <c r="K165" s="223"/>
      <c r="L165" s="223"/>
      <c r="M165" s="224"/>
      <c r="N165" s="224"/>
      <c r="O165" s="224"/>
      <c r="P165" s="224"/>
      <c r="Q165" s="224"/>
      <c r="R165" s="224"/>
      <c r="S165" s="224"/>
      <c r="T165" s="224"/>
      <c r="U165" s="225"/>
      <c r="V165" s="226"/>
      <c r="W165" s="227"/>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A166" s="222"/>
      <c r="B166" s="241"/>
      <c r="C166" s="241"/>
      <c r="D166" s="241"/>
      <c r="F166" s="101"/>
      <c r="G166" s="101"/>
      <c r="H166" s="101"/>
      <c r="I166" s="223"/>
      <c r="J166" s="223"/>
      <c r="K166" s="223"/>
      <c r="L166" s="223"/>
      <c r="M166" s="224"/>
      <c r="N166" s="224"/>
      <c r="O166" s="224"/>
      <c r="P166" s="224"/>
      <c r="Q166" s="224"/>
      <c r="R166" s="224"/>
      <c r="S166" s="224"/>
      <c r="T166" s="224"/>
      <c r="U166" s="225"/>
      <c r="V166" s="226"/>
      <c r="W166" s="227"/>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2"/>
      <c r="B167" s="315"/>
      <c r="C167" s="315"/>
      <c r="D167" s="315"/>
      <c r="F167" s="101"/>
      <c r="G167" s="101"/>
      <c r="H167" s="101"/>
      <c r="I167" s="223"/>
      <c r="J167" s="223"/>
      <c r="K167" s="223"/>
      <c r="L167" s="223"/>
      <c r="M167" s="224"/>
      <c r="N167" s="224"/>
      <c r="O167" s="224"/>
      <c r="P167" s="224"/>
      <c r="Q167" s="224"/>
      <c r="R167" s="224"/>
      <c r="S167" s="224"/>
      <c r="T167" s="224"/>
      <c r="U167" s="225"/>
      <c r="V167" s="226"/>
      <c r="W167" s="22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A168" s="222"/>
      <c r="B168" s="315"/>
      <c r="C168" s="315"/>
      <c r="D168" s="315"/>
      <c r="F168" s="101"/>
      <c r="G168" s="101"/>
      <c r="H168" s="101"/>
      <c r="I168" s="223"/>
      <c r="J168" s="223"/>
      <c r="K168" s="223"/>
      <c r="L168" s="223"/>
      <c r="M168" s="224"/>
      <c r="N168" s="224"/>
      <c r="O168" s="224"/>
      <c r="P168" s="224"/>
      <c r="Q168" s="224"/>
      <c r="R168" s="224"/>
      <c r="S168" s="224"/>
      <c r="T168" s="224"/>
      <c r="U168" s="225"/>
      <c r="V168" s="226"/>
      <c r="W168" s="227"/>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A169" s="222"/>
      <c r="B169" s="307"/>
      <c r="C169" s="307"/>
      <c r="D169" s="307"/>
      <c r="F169" s="101"/>
      <c r="G169" s="101"/>
      <c r="H169" s="101"/>
      <c r="I169" s="223"/>
      <c r="J169" s="223"/>
      <c r="K169" s="223"/>
      <c r="L169" s="223"/>
      <c r="M169" s="224"/>
      <c r="N169" s="224"/>
      <c r="O169" s="224"/>
      <c r="P169" s="224"/>
      <c r="Q169" s="224"/>
      <c r="R169" s="224"/>
      <c r="S169" s="224"/>
      <c r="T169" s="224"/>
      <c r="U169" s="225"/>
      <c r="V169" s="226"/>
      <c r="W169" s="227"/>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8" customHeight="1" x14ac:dyDescent="0.2">
      <c r="A170" s="222"/>
      <c r="B170" s="244"/>
      <c r="C170" s="244"/>
      <c r="D170" s="244"/>
      <c r="F170" s="101"/>
      <c r="G170" s="101"/>
      <c r="H170" s="101"/>
      <c r="I170" s="223"/>
      <c r="J170" s="223"/>
      <c r="K170" s="223"/>
      <c r="L170" s="223"/>
      <c r="M170" s="224"/>
      <c r="N170" s="224"/>
      <c r="O170" s="224"/>
      <c r="P170" s="224"/>
      <c r="Q170" s="224"/>
      <c r="R170" s="224"/>
      <c r="S170" s="224"/>
      <c r="T170" s="224"/>
      <c r="U170" s="225"/>
      <c r="V170" s="226"/>
      <c r="W170" s="227"/>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8" customHeight="1" x14ac:dyDescent="0.2">
      <c r="A171" s="222"/>
      <c r="B171" s="216"/>
      <c r="C171" s="216"/>
      <c r="D171" s="216"/>
      <c r="F171" s="101"/>
      <c r="G171" s="101"/>
      <c r="H171" s="101"/>
      <c r="I171" s="223"/>
      <c r="J171" s="223"/>
      <c r="K171" s="223"/>
      <c r="L171" s="223"/>
      <c r="M171" s="224"/>
      <c r="N171" s="224"/>
      <c r="O171" s="224"/>
      <c r="P171" s="224"/>
      <c r="Q171" s="224"/>
      <c r="R171" s="224"/>
      <c r="S171" s="224"/>
      <c r="T171" s="224"/>
      <c r="U171" s="225"/>
      <c r="V171" s="226"/>
      <c r="W171" s="227"/>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9.5" customHeight="1" x14ac:dyDescent="0.2">
      <c r="A172" s="222"/>
      <c r="B172" s="216"/>
      <c r="C172" s="216"/>
      <c r="D172" s="216"/>
      <c r="F172" s="101"/>
      <c r="G172" s="101"/>
      <c r="H172" s="101"/>
      <c r="I172" s="223"/>
      <c r="J172" s="223"/>
      <c r="K172" s="223"/>
      <c r="L172" s="223"/>
      <c r="M172" s="224"/>
      <c r="N172" s="224"/>
      <c r="O172" s="224"/>
      <c r="P172" s="224"/>
      <c r="Q172" s="224"/>
      <c r="R172" s="224"/>
      <c r="S172" s="224"/>
      <c r="T172" s="224"/>
      <c r="U172" s="225"/>
      <c r="V172" s="226"/>
      <c r="W172" s="227"/>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16.5" customHeight="1" x14ac:dyDescent="0.25">
      <c r="A173" s="222"/>
      <c r="B173" s="216"/>
      <c r="C173" s="98"/>
      <c r="D173" s="99" t="s">
        <v>55</v>
      </c>
      <c r="E173" s="260"/>
      <c r="F173" s="169"/>
      <c r="G173" s="100"/>
      <c r="I173" s="223"/>
      <c r="J173" s="223"/>
      <c r="K173" s="223"/>
      <c r="L173" s="223"/>
      <c r="M173" s="224"/>
      <c r="N173" s="224"/>
      <c r="O173" s="224"/>
      <c r="P173" s="224"/>
      <c r="Q173" s="224"/>
      <c r="R173" s="224"/>
      <c r="S173" s="224"/>
      <c r="T173" s="224"/>
      <c r="U173" s="225"/>
      <c r="V173" s="226"/>
      <c r="W173" s="227"/>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22.5" customHeight="1" x14ac:dyDescent="0.2">
      <c r="A174" s="222"/>
      <c r="B174" s="216"/>
      <c r="C174" s="101" t="s">
        <v>425</v>
      </c>
      <c r="D174" s="101"/>
      <c r="E174" s="261"/>
      <c r="F174" s="101"/>
      <c r="G174" s="100"/>
      <c r="I174" s="223"/>
      <c r="J174" s="223"/>
      <c r="K174" s="223"/>
      <c r="L174" s="223"/>
      <c r="M174" s="224"/>
      <c r="N174" s="224"/>
      <c r="O174" s="224"/>
      <c r="P174" s="224"/>
      <c r="Q174" s="224"/>
      <c r="R174" s="224"/>
      <c r="S174" s="224"/>
      <c r="T174" s="224"/>
      <c r="U174" s="225"/>
      <c r="V174" s="226"/>
      <c r="W174" s="227"/>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customHeight="1" x14ac:dyDescent="0.2">
      <c r="A175" s="222"/>
      <c r="B175" s="216"/>
      <c r="C175" s="105"/>
      <c r="D175" s="97"/>
      <c r="E175" s="262"/>
      <c r="F175" s="99"/>
      <c r="G175" s="100"/>
      <c r="I175" s="223"/>
      <c r="J175" s="223"/>
      <c r="K175" s="223"/>
      <c r="L175" s="223"/>
      <c r="M175" s="224"/>
      <c r="N175" s="224"/>
      <c r="O175" s="224"/>
      <c r="P175" s="224"/>
      <c r="Q175" s="224"/>
      <c r="R175" s="224"/>
      <c r="S175" s="224"/>
      <c r="T175" s="224"/>
      <c r="U175" s="225"/>
      <c r="V175" s="226"/>
      <c r="W175" s="227"/>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A176" s="222"/>
      <c r="B176" s="315"/>
      <c r="C176" s="214"/>
      <c r="D176" s="313"/>
      <c r="E176" s="262"/>
      <c r="F176" s="315"/>
      <c r="G176" s="100"/>
      <c r="I176" s="223"/>
      <c r="J176" s="223"/>
      <c r="K176" s="223"/>
      <c r="L176" s="223"/>
      <c r="M176" s="224"/>
      <c r="N176" s="224"/>
      <c r="O176" s="224"/>
      <c r="P176" s="224"/>
      <c r="Q176" s="224"/>
      <c r="R176" s="224"/>
      <c r="S176" s="224"/>
      <c r="T176" s="224"/>
      <c r="U176" s="225"/>
      <c r="V176" s="226"/>
      <c r="W176" s="227"/>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255" ht="17.25" customHeight="1" x14ac:dyDescent="0.2">
      <c r="A177" s="222"/>
      <c r="B177" s="315"/>
      <c r="C177" s="214"/>
      <c r="D177" s="313"/>
      <c r="E177" s="262"/>
      <c r="F177" s="315"/>
      <c r="G177" s="100"/>
      <c r="I177" s="223"/>
      <c r="J177" s="223"/>
      <c r="K177" s="223"/>
      <c r="L177" s="223"/>
      <c r="M177" s="224"/>
      <c r="N177" s="224"/>
      <c r="O177" s="224"/>
      <c r="P177" s="224"/>
      <c r="Q177" s="224"/>
      <c r="R177" s="224"/>
      <c r="S177" s="224"/>
      <c r="T177" s="224"/>
      <c r="U177" s="225"/>
      <c r="V177" s="226"/>
      <c r="W177" s="22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1:255" ht="17.25" customHeight="1" x14ac:dyDescent="0.2">
      <c r="A178" s="222"/>
      <c r="B178" s="244"/>
      <c r="C178" s="214"/>
      <c r="D178" s="245"/>
      <c r="E178" s="262"/>
      <c r="F178" s="244"/>
      <c r="G178" s="100"/>
      <c r="I178" s="223"/>
      <c r="J178" s="223"/>
      <c r="K178" s="223"/>
      <c r="L178" s="223"/>
      <c r="M178" s="224"/>
      <c r="N178" s="224"/>
      <c r="O178" s="224"/>
      <c r="P178" s="224"/>
      <c r="Q178" s="224"/>
      <c r="R178" s="224"/>
      <c r="S178" s="224"/>
      <c r="T178" s="224"/>
      <c r="U178" s="225"/>
      <c r="V178" s="226"/>
      <c r="W178" s="227"/>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1:255" ht="17.25" customHeight="1" x14ac:dyDescent="0.2">
      <c r="A179" s="222"/>
      <c r="B179" s="244"/>
      <c r="C179" s="214"/>
      <c r="D179" s="245"/>
      <c r="E179" s="262"/>
      <c r="F179" s="244"/>
      <c r="G179" s="100"/>
      <c r="I179" s="223"/>
      <c r="J179" s="223"/>
      <c r="K179" s="223"/>
      <c r="L179" s="223"/>
      <c r="M179" s="224"/>
      <c r="N179" s="224"/>
      <c r="O179" s="224"/>
      <c r="P179" s="224"/>
      <c r="Q179" s="224"/>
      <c r="R179" s="224"/>
      <c r="S179" s="224"/>
      <c r="T179" s="224"/>
      <c r="U179" s="225"/>
      <c r="V179" s="226"/>
      <c r="W179" s="227"/>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1:255" ht="17.25" customHeight="1" x14ac:dyDescent="0.2">
      <c r="A180" s="222"/>
      <c r="B180" s="244"/>
      <c r="C180" s="214"/>
      <c r="D180" s="245"/>
      <c r="E180" s="262"/>
      <c r="F180" s="244"/>
      <c r="G180" s="100"/>
      <c r="I180" s="223"/>
      <c r="J180" s="223"/>
      <c r="K180" s="223"/>
      <c r="L180" s="223"/>
      <c r="M180" s="224"/>
      <c r="N180" s="224"/>
      <c r="O180" s="224"/>
      <c r="P180" s="224"/>
      <c r="Q180" s="224"/>
      <c r="R180" s="224"/>
      <c r="S180" s="224"/>
      <c r="T180" s="224"/>
      <c r="U180" s="225"/>
      <c r="V180" s="226"/>
      <c r="W180" s="227"/>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1:255" ht="18" customHeight="1" x14ac:dyDescent="0.2">
      <c r="A181" s="215"/>
      <c r="B181" s="182"/>
      <c r="C181" s="105"/>
      <c r="D181" s="97"/>
      <c r="E181" s="262"/>
      <c r="F181" s="99"/>
      <c r="G181" s="100"/>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1:255" ht="15.75" customHeight="1" x14ac:dyDescent="0.25">
      <c r="A182" s="215"/>
      <c r="B182" s="182"/>
      <c r="C182" s="326" t="s">
        <v>254</v>
      </c>
      <c r="D182" s="326"/>
      <c r="E182" s="326"/>
      <c r="F182" s="326"/>
      <c r="G182" s="199"/>
      <c r="H182" s="199"/>
      <c r="I182" s="50"/>
      <c r="J182" s="50"/>
      <c r="K182" s="50"/>
      <c r="L182" s="50"/>
      <c r="M182" s="165"/>
      <c r="N182" s="165"/>
      <c r="O182" s="165"/>
      <c r="P182" s="165"/>
      <c r="Q182" s="165"/>
      <c r="R182" s="165"/>
      <c r="S182" s="165"/>
      <c r="T182" s="165"/>
      <c r="U182" s="166"/>
      <c r="V182" s="167"/>
      <c r="W182" s="168"/>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1:255" ht="15.75" customHeight="1" x14ac:dyDescent="0.25">
      <c r="A183" s="248"/>
      <c r="B183" s="248"/>
      <c r="C183" s="253"/>
      <c r="D183" s="298" t="s">
        <v>315</v>
      </c>
      <c r="E183" s="280"/>
      <c r="F183" s="253"/>
      <c r="G183" s="252"/>
      <c r="H183" s="252"/>
      <c r="I183" s="50"/>
      <c r="J183" s="50"/>
      <c r="K183" s="50"/>
      <c r="L183" s="50"/>
      <c r="M183" s="165"/>
      <c r="N183" s="165"/>
      <c r="O183" s="165"/>
      <c r="P183" s="165"/>
      <c r="Q183" s="165"/>
      <c r="R183" s="165"/>
      <c r="S183" s="165"/>
      <c r="T183" s="165"/>
      <c r="U183" s="166"/>
      <c r="V183" s="167"/>
      <c r="W183" s="168"/>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1:255" ht="15.75" customHeight="1" x14ac:dyDescent="0.2">
      <c r="H184" s="101"/>
      <c r="I184" s="162"/>
      <c r="J184" s="101"/>
      <c r="K184" s="101"/>
      <c r="L184" s="101"/>
      <c r="M184" s="215"/>
      <c r="N184" s="215"/>
      <c r="O184" s="215"/>
      <c r="P184" s="215"/>
      <c r="Q184" s="215"/>
      <c r="R184" s="215"/>
      <c r="S184" s="215"/>
      <c r="T184" s="215"/>
      <c r="U184" s="215"/>
      <c r="W184" s="215"/>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1:255" ht="15.75" customHeight="1" x14ac:dyDescent="0.2">
      <c r="H185" s="101"/>
      <c r="I185" s="162"/>
      <c r="J185" s="101"/>
      <c r="K185" s="101"/>
      <c r="L185" s="101"/>
      <c r="M185" s="215"/>
      <c r="N185" s="215"/>
      <c r="O185" s="215"/>
      <c r="P185" s="215"/>
      <c r="Q185" s="215"/>
      <c r="R185" s="215"/>
      <c r="S185" s="215"/>
      <c r="T185" s="215"/>
      <c r="U185" s="215"/>
      <c r="W185" s="21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1:255" ht="15.75" customHeight="1" x14ac:dyDescent="0.2">
      <c r="H186" s="101"/>
      <c r="I186" s="162"/>
      <c r="J186" s="101"/>
      <c r="K186" s="101"/>
      <c r="L186" s="101"/>
      <c r="M186" s="215"/>
      <c r="N186" s="215"/>
      <c r="O186" s="215"/>
      <c r="P186" s="215"/>
      <c r="Q186" s="215"/>
      <c r="R186" s="215"/>
      <c r="S186" s="215"/>
      <c r="T186" s="215"/>
      <c r="U186" s="215"/>
      <c r="W186" s="215"/>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1:255" ht="15.75" customHeight="1" x14ac:dyDescent="0.2">
      <c r="H187" s="101"/>
      <c r="I187" s="162"/>
      <c r="J187" s="101"/>
      <c r="K187" s="101"/>
      <c r="L187" s="101"/>
      <c r="M187" s="215"/>
      <c r="N187" s="215"/>
      <c r="O187" s="215"/>
      <c r="P187" s="215"/>
      <c r="Q187" s="215"/>
      <c r="R187" s="215"/>
      <c r="S187" s="215"/>
      <c r="T187" s="215"/>
      <c r="U187" s="215"/>
      <c r="W187" s="215"/>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1:255" ht="15.75" customHeight="1" x14ac:dyDescent="0.2">
      <c r="H188" s="101"/>
      <c r="I188" s="162"/>
      <c r="J188" s="101"/>
      <c r="K188" s="101"/>
      <c r="L188" s="101"/>
      <c r="M188" s="215"/>
      <c r="N188" s="215"/>
      <c r="O188" s="215"/>
      <c r="P188" s="215"/>
      <c r="Q188" s="215"/>
      <c r="R188" s="215"/>
      <c r="S188" s="215"/>
      <c r="T188" s="215"/>
      <c r="U188" s="215"/>
      <c r="W188" s="215"/>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1:255" ht="15.75" customHeight="1" x14ac:dyDescent="0.2">
      <c r="H189" s="101"/>
      <c r="I189" s="162"/>
      <c r="J189" s="101"/>
      <c r="K189" s="101"/>
      <c r="L189" s="101"/>
      <c r="M189" s="215"/>
      <c r="N189" s="215"/>
      <c r="O189" s="215"/>
      <c r="P189" s="215"/>
      <c r="Q189" s="215"/>
      <c r="R189" s="215"/>
      <c r="S189" s="215"/>
      <c r="T189" s="215"/>
      <c r="U189" s="215"/>
      <c r="W189" s="215"/>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row r="190" spans="1:255" ht="15.75" customHeight="1" x14ac:dyDescent="0.2">
      <c r="H190" s="101"/>
      <c r="I190" s="162"/>
      <c r="J190" s="101"/>
      <c r="K190" s="101"/>
      <c r="L190" s="101"/>
      <c r="M190" s="215"/>
      <c r="N190" s="215"/>
      <c r="O190" s="215"/>
      <c r="P190" s="215"/>
      <c r="Q190" s="215"/>
      <c r="R190" s="215"/>
      <c r="S190" s="215"/>
      <c r="T190" s="215"/>
      <c r="U190" s="215"/>
      <c r="W190" s="215"/>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row>
    <row r="191" spans="1:255" ht="17.25" customHeight="1" x14ac:dyDescent="0.25">
      <c r="N191" s="170"/>
      <c r="O191" s="170"/>
      <c r="P191" s="170"/>
      <c r="Q191" s="170"/>
      <c r="R191" s="170"/>
      <c r="S191" s="170"/>
      <c r="T191" s="170"/>
      <c r="U191" s="170"/>
      <c r="V191" s="355"/>
      <c r="W191" s="355"/>
      <c r="X191" s="104"/>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40:W140"/>
    <mergeCell ref="D2:R6"/>
    <mergeCell ref="B7:N7"/>
    <mergeCell ref="B165:E165"/>
    <mergeCell ref="V191:W191"/>
    <mergeCell ref="D164:E164"/>
    <mergeCell ref="C182:F182"/>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2026-04-24T05:31:46Z</cp:lastPrinted>
  <dcterms:created xsi:type="dcterms:W3CDTF">2016-08-11T08:26:00Z</dcterms:created>
  <dcterms:modified xsi:type="dcterms:W3CDTF">2026-05-11T11:56:03Z</dcterms:modified>
  <cp:version>1048576</cp:version>
</cp:coreProperties>
</file>