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E:\"/>
    </mc:Choice>
  </mc:AlternateContent>
  <xr:revisionPtr revIDLastSave="0" documentId="13_ncr:1_{79D05144-9526-4333-A90C-36A4D191138E}"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xlnm.Print_Area" localSheetId="0">Sheet1!$A$1:$AB$52</definedName>
    <definedName name="_xlnm.Print_Area" localSheetId="1">Sheet2!$A$1:$W$114</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0" i="3" l="1"/>
  <c r="H90" i="3"/>
  <c r="I90" i="3"/>
  <c r="J90" i="3"/>
  <c r="K90" i="3"/>
  <c r="L90" i="3"/>
  <c r="F90" i="3"/>
  <c r="O47" i="4"/>
  <c r="Q47" i="4"/>
  <c r="R47" i="4"/>
  <c r="S47" i="4"/>
  <c r="T47" i="4"/>
  <c r="U47" i="4"/>
  <c r="M104" i="3"/>
  <c r="V23" i="4"/>
  <c r="V22" i="4"/>
  <c r="O23" i="4"/>
  <c r="P23" i="4"/>
  <c r="Q23" i="4"/>
  <c r="R23" i="4"/>
  <c r="S23" i="4"/>
  <c r="T23" i="4"/>
  <c r="U23" i="4"/>
  <c r="N23" i="4"/>
  <c r="G23" i="4"/>
  <c r="H23" i="4"/>
  <c r="I23" i="4"/>
  <c r="J23" i="4"/>
  <c r="K23" i="4"/>
  <c r="L23" i="4"/>
  <c r="M23" i="4"/>
  <c r="F23" i="4"/>
  <c r="O22" i="4"/>
  <c r="P22" i="4"/>
  <c r="Q22" i="4"/>
  <c r="R22" i="4"/>
  <c r="S22" i="4"/>
  <c r="T22" i="4"/>
  <c r="U22" i="4"/>
  <c r="N22" i="4"/>
  <c r="G46" i="4"/>
  <c r="H46" i="4"/>
  <c r="I46" i="4"/>
  <c r="J46" i="4"/>
  <c r="K46" i="4"/>
  <c r="L46" i="4"/>
  <c r="M46"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6" i="4"/>
  <c r="O45" i="4"/>
  <c r="O46" i="4" s="1"/>
  <c r="P45" i="4"/>
  <c r="P46" i="4" s="1"/>
  <c r="Q45" i="4"/>
  <c r="Q46" i="4" s="1"/>
  <c r="R45" i="4"/>
  <c r="R46" i="4" s="1"/>
  <c r="S45" i="4"/>
  <c r="S46" i="4" s="1"/>
  <c r="T45" i="4"/>
  <c r="T46" i="4" s="1"/>
  <c r="U45" i="4"/>
  <c r="U46" i="4" s="1"/>
  <c r="N45" i="4"/>
  <c r="N46" i="4" s="1"/>
  <c r="G38" i="4"/>
  <c r="H38" i="4"/>
  <c r="I38" i="4"/>
  <c r="J38" i="4"/>
  <c r="K38" i="4"/>
  <c r="L38" i="4"/>
  <c r="M38" i="4"/>
  <c r="N36" i="4"/>
  <c r="N37" i="4"/>
  <c r="U37" i="4"/>
  <c r="T37" i="4"/>
  <c r="S37" i="4"/>
  <c r="R37" i="4"/>
  <c r="Q37" i="4"/>
  <c r="P37" i="4"/>
  <c r="O37" i="4"/>
  <c r="U36" i="4"/>
  <c r="T36" i="4"/>
  <c r="S36" i="4"/>
  <c r="R36" i="4"/>
  <c r="Q36" i="4"/>
  <c r="P36" i="4"/>
  <c r="O36" i="4"/>
  <c r="O43" i="4"/>
  <c r="O44" i="4" s="1"/>
  <c r="P43" i="4"/>
  <c r="P44" i="4" s="1"/>
  <c r="Q43" i="4"/>
  <c r="Q44" i="4" s="1"/>
  <c r="R43" i="4"/>
  <c r="R44" i="4" s="1"/>
  <c r="S43" i="4"/>
  <c r="S44" i="4" s="1"/>
  <c r="T43" i="4"/>
  <c r="T44" i="4" s="1"/>
  <c r="U43" i="4"/>
  <c r="U44" i="4" s="1"/>
  <c r="N43" i="4"/>
  <c r="N44" i="4" s="1"/>
  <c r="G44" i="4"/>
  <c r="H44" i="4"/>
  <c r="I44" i="4"/>
  <c r="J44" i="4"/>
  <c r="K44" i="4"/>
  <c r="L44" i="4"/>
  <c r="M44" i="4"/>
  <c r="H42" i="4"/>
  <c r="I42" i="4"/>
  <c r="J42" i="4"/>
  <c r="K42" i="4"/>
  <c r="L42" i="4"/>
  <c r="F44" i="4"/>
  <c r="V39" i="4" l="1"/>
  <c r="V40" i="4" s="1"/>
  <c r="V33" i="4"/>
  <c r="O61" i="3"/>
  <c r="V45" i="4"/>
  <c r="V46" i="4" s="1"/>
  <c r="V36" i="4"/>
  <c r="V37" i="4"/>
  <c r="V43" i="4"/>
  <c r="V44" i="4" s="1"/>
  <c r="S35" i="4" l="1"/>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7" i="4" l="1"/>
  <c r="T38" i="4"/>
  <c r="R38" i="4"/>
  <c r="P38" i="4"/>
  <c r="T99" i="3"/>
  <c r="U38" i="4"/>
  <c r="S38" i="4"/>
  <c r="Q38" i="4"/>
  <c r="O38" i="4"/>
  <c r="S31" i="4"/>
  <c r="V29" i="4"/>
  <c r="O31" i="4"/>
  <c r="T93" i="3"/>
  <c r="S21" i="4" l="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7"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7" i="4"/>
  <c r="O25" i="4"/>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N30" i="3" l="1"/>
  <c r="N31" i="3" s="1"/>
  <c r="P30" i="3"/>
  <c r="P31" i="3" s="1"/>
  <c r="Q30" i="3"/>
  <c r="Q31" i="3" s="1"/>
  <c r="S30" i="3"/>
  <c r="S29" i="3"/>
  <c r="M30" i="3"/>
  <c r="M29" i="3"/>
  <c r="T29" i="3" s="1"/>
  <c r="T30" i="3" l="1"/>
  <c r="N30" i="4"/>
  <c r="V30" i="4" s="1"/>
  <c r="N32" i="4" l="1"/>
  <c r="N38" i="4" s="1"/>
  <c r="P26" i="4"/>
  <c r="P31" i="4" s="1"/>
  <c r="P47" i="4" s="1"/>
  <c r="Q26" i="4"/>
  <c r="Q31" i="4" s="1"/>
  <c r="V32" i="4" l="1"/>
  <c r="V38" i="4" s="1"/>
  <c r="P24" i="4"/>
  <c r="Q24" i="4"/>
  <c r="R24" i="4"/>
  <c r="T24" i="4"/>
  <c r="U24" i="4"/>
  <c r="R26" i="4"/>
  <c r="R31" i="4" s="1"/>
  <c r="T26" i="4"/>
  <c r="T31" i="4" s="1"/>
  <c r="U26" i="4"/>
  <c r="U31" i="4" s="1"/>
  <c r="N26" i="4"/>
  <c r="N31" i="4" l="1"/>
  <c r="V26" i="4"/>
  <c r="V31" i="4"/>
  <c r="H47" i="4"/>
  <c r="J47" i="4"/>
  <c r="L47" i="4"/>
  <c r="M47" i="4"/>
  <c r="F47" i="4"/>
  <c r="M82" i="3" l="1"/>
  <c r="M81" i="3"/>
  <c r="P76" i="3"/>
  <c r="P43" i="3"/>
  <c r="Q43" i="3"/>
  <c r="S43" i="3"/>
  <c r="P25" i="4" l="1"/>
  <c r="Q25" i="4"/>
  <c r="R25" i="4"/>
  <c r="T25" i="4"/>
  <c r="U25" i="4"/>
  <c r="N16" i="3" l="1"/>
  <c r="P16" i="3"/>
  <c r="Q16" i="3"/>
  <c r="S16" i="3"/>
  <c r="M16" i="3"/>
  <c r="N43" i="3"/>
  <c r="R21" i="4"/>
  <c r="U21" i="4"/>
  <c r="M43" i="3"/>
  <c r="T43" i="3" s="1"/>
  <c r="N24" i="4"/>
  <c r="V24" i="4" s="1"/>
  <c r="T16" i="3" l="1"/>
  <c r="M35" i="3"/>
  <c r="N9" i="3"/>
  <c r="N11" i="3" s="1"/>
  <c r="S9" i="3"/>
  <c r="S11" i="3" s="1"/>
  <c r="S39" i="3" l="1"/>
  <c r="S37" i="3"/>
  <c r="S17" i="3"/>
  <c r="Q17" i="3"/>
  <c r="P17" i="3"/>
  <c r="N17" i="3"/>
  <c r="M17" i="3"/>
  <c r="T17" i="3" l="1"/>
  <c r="T18" i="3" s="1"/>
  <c r="S69" i="3"/>
  <c r="S59" i="3" l="1"/>
  <c r="P37" i="3"/>
  <c r="M37" i="3"/>
  <c r="Q21" i="4" l="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V21" i="4" s="1"/>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T78" i="3" l="1"/>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7" i="4"/>
  <c r="N47"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<sst xmlns="http://schemas.openxmlformats.org/spreadsheetml/2006/main" count="799" uniqueCount="381">
  <si>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</si>
  <si>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</si>
  <si>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</si>
  <si>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</si>
  <si>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</si>
  <si>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</si>
  <si>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</si>
  <si>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</si>
  <si>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</si>
  <si>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</si>
  <si>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</si>
  <si>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</si>
  <si>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</si>
  <si>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</si>
  <si>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</si>
  <si>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</si>
  <si>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</si>
  <si>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</si>
  <si>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</si>
  <si>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</si>
  <si>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</si>
  <si>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</si>
  <si>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</si>
  <si>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</si>
  <si>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</si>
  <si>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</si>
  <si>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</si>
  <si>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</si>
  <si>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</si>
  <si>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</si>
  <si>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</si>
  <si>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</si>
  <si>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</si>
  <si>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</si>
  <si>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</si>
  <si>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</si>
  <si>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</si>
  <si>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</si>
  <si>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</si>
  <si>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</si>
  <si>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</si>
  <si>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</si>
  <si>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</si>
  <si>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</si>
  <si>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</si>
  <si>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</si>
  <si>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</si>
  <si>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</si>
  <si>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</si>
  <si>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</si>
  <si>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</si>
  <si>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</si>
  <si>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</si>
  <si>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</si>
  <si>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</si>
  <si>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</si>
  <si>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</si>
  <si>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</si>
  <si>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</si>
  <si>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</si>
  <si>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</si>
  <si>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</si>
  <si>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</si>
  <si>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</si>
  <si>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</si>
  <si>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</si>
  <si>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</si>
  <si>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</si>
  <si>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</si>
  <si>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</si>
  <si>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</si>
  <si>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</si>
  <si>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</si>
  <si>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</si>
  <si>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</si>
  <si>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</si>
  <si>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</si>
  <si>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</si>
  <si>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</si>
  <si>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</si>
  <si>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</si>
  <si>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</si>
  <si>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</si>
  <si>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</si>
  <si>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</si>
  <si>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</si>
  <si>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</si>
  <si>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</si>
  <si>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</si>
  <si>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</si>
  <si>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</si>
  <si>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</si>
  <si>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</si>
  <si>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</si>
  <si>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</si>
  <si>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</si>
  <si>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</si>
  <si>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</si>
  <si>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</si>
  <si>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</si>
  <si>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</si>
  <si>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</si>
  <si>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</si>
  <si>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</si>
  <si>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</si>
  <si>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</si>
  <si>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</si>
  <si>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</si>
  <si>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</si>
  <si>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</si>
  <si>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</si>
  <si>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</si>
  <si>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</si>
  <si>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</si>
  <si>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</si>
  <si>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</si>
  <si>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</si>
  <si>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</si>
  <si>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</si>
  <si>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</si>
  <si>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</si>
  <si>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</si>
  <si>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</si>
  <si>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</si>
  <si>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</si>
  <si>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</si>
  <si>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</si>
  <si>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</si>
  <si>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</si>
  <si>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</si>
  <si>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</si>
  <si>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</si>
  <si>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</si>
  <si>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</si>
  <si>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</si>
  <si>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</si>
  <si>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</si>
  <si>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</si>
  <si>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</si>
  <si>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</si>
  <si>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</si>
  <si>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</si>
  <si>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</si>
  <si>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</si>
  <si>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</si>
  <si>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</si>
  <si>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</si>
  <si>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</si>
  <si>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</si>
  <si>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</si>
  <si>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</si>
  <si>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</si>
  <si>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</si>
  <si>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</si>
  <si>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</si>
  <si>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</si>
  <si>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</si>
  <si>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</si>
  <si>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</si>
  <si>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</si>
  <si>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</si>
  <si>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</si>
  <si>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</si>
  <si>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</si>
  <si>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</si>
  <si>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</si>
  <si>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</si>
  <si>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</si>
  <si>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</si>
  <si>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</si>
  <si>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</si>
  <si>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</si>
  <si>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</si>
  <si>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</si>
  <si>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</si>
  <si>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</si>
  <si>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</si>
  <si>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</si>
  <si>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</si>
  <si>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</si>
  <si>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</si>
  <si>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</si>
  <si>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</si>
  <si>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</si>
  <si>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</si>
  <si>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</si>
  <si>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</si>
  <si>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</si>
  <si>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</si>
  <si>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</si>
  <si>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</si>
  <si>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</si>
  <si>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</si>
  <si>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</si>
  <si>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</si>
  <si>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</si>
  <si>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</si>
  <si>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</si>
  <si>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</si>
  <si>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</si>
  <si>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</si>
  <si>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</si>
  <si>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</si>
  <si>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</si>
  <si>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</si>
  <si>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</si>
  <si>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</si>
  <si>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</si>
  <si>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</si>
  <si>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</si>
  <si>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</si>
  <si>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</si>
  <si>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</si>
  <si>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</si>
  <si>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</si>
  <si>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</si>
  <si>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</si>
  <si>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</si>
  <si>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</si>
  <si>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</si>
  <si>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</si>
  <si>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</si>
  <si>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</si>
  <si>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</si>
  <si>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</si>
  <si>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</si>
  <si>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</si>
  <si>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</si>
  <si>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</si>
  <si>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</si>
  <si>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</si>
  <si>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</si>
  <si>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</si>
  <si>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</si>
  <si>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</si>
  <si>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</si>
  <si>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</si>
  <si>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</si>
  <si>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</si>
  <si>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</si>
  <si>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</si>
  <si>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</si>
  <si>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</si>
  <si>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</si>
  <si>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</si>
  <si>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</si>
  <si>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</si>
  <si>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</si>
  <si>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</si>
  <si>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</si>
  <si>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</si>
  <si>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</si>
  <si>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</si>
  <si>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</si>
  <si>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</si>
  <si>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</si>
  <si>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</si>
  <si>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</si>
  <si>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</si>
  <si>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</si>
  <si>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</si>
  <si>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</si>
  <si>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</si>
  <si>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</si>
  <si>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</si>
  <si>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</si>
  <si>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</si>
  <si>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</si>
  <si>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</si>
  <si>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</si>
  <si>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</si>
  <si>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</si>
  <si>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</si>
  <si>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</si>
  <si>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</si>
  <si>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</si>
  <si>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</si>
  <si>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</si>
  <si>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</si>
  <si>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</si>
  <si>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</si>
  <si>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</si>
  <si>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</si>
  <si>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</si>
  <si>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</si>
  <si>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</si>
  <si>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</si>
  <si>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</si>
  <si>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</si>
  <si>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</si>
  <si>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</si>
  <si>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</si>
  <si>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</si>
  <si>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</si>
  <si>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</si>
  <si>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</si>
  <si>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</si>
  <si>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</si>
  <si>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</si>
  <si>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</si>
  <si>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</si>
  <si>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</si>
  <si>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</si>
  <si>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</si>
  <si>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</si>
  <si>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</si>
  <si>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</si>
  <si>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</si>
  <si>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</si>
  <si>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</si>
  <si>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</si>
  <si>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</si>
  <si>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</si>
  <si>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</si>
  <si>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</si>
  <si>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</si>
  <si>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</si>
  <si>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</si>
  <si>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</si>
  <si>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</si>
  <si>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</si>
  <si>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</si>
  <si>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</si>
  <si>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</si>
  <si>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</si>
  <si>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</si>
  <si>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</si>
  <si>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</si>
  <si>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</si>
  <si>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</si>
  <si>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</si>
  <si>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</si>
  <si>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</si>
  <si>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</si>
  <si>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</si>
  <si>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</si>
  <si>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</si>
  <si>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</si>
  <si>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</si>
  <si>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</si>
  <si>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</si>
  <si>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</si>
  <si>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</si>
  <si>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</si>
  <si>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</si>
  <si>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</si>
  <si>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</si>
  <si>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</si>
  <si>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</si>
  <si>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</si>
  <si>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</si>
  <si>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</si>
  <si>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</si>
  <si>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</si>
  <si>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</si>
  <si>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</si>
  <si>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</si>
  <si>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</si>
  <si>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</si>
  <si>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</si>
  <si>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</si>
  <si>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</si>
  <si>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</si>
  <si>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</si>
  <si>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</si>
  <si>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</si>
  <si>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</si>
  <si>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</si>
  <si>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</si>
  <si>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</si>
  <si>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</si>
  <si>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</si>
  <si>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</si>
  <si>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</si>
  <si>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</si>
  <si>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</si>
  <si>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</si>
  <si>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</si>
  <si>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/25.03.2022</t>
  </si>
  <si>
    <t xml:space="preserve">Nr. înreg.  </t>
  </si>
  <si>
    <t>Verificat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</si>
</sst>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0">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5" fillId="0" borderId="20" xfId="0" applyFont="1" applyFill="1" applyBorder="1" applyAlignment="1">
      <alignment horizontal="center" vertical="center" wrapText="1"/>
    </xf>
    <xf numFmtId="0" fontId="31" fillId="0" borderId="20" xfId="0" applyFont="1" applyBorder="1" applyAlignment="1">
      <alignment horizontal="center" vertical="center"/>
    </xf>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20" xfId="0" applyNumberFormat="1" applyFont="1" applyBorder="1" applyAlignment="1">
      <alignment horizontal="center" vertical="center"/>
    </xf>
    <xf numFmtId="0" fontId="25" fillId="0" borderId="0" xfId="0" applyFont="1" applyBorder="1"/>
    <xf numFmtId="0" fontId="31" fillId="0" borderId="0" xfId="0" applyFont="1" applyBorder="1" applyAlignment="1">
      <alignment horizont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left" vertic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5"/>
  <sheetViews>
    <sheetView topLeftCell="A15" zoomScale="77" zoomScaleNormal="77" workbookViewId="0">
      <selection activeCell="F15" sqref="F1:M1048576"/>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12" t="s">
        <v>139</v>
      </c>
      <c r="C5" s="412"/>
      <c r="D5" s="412"/>
      <c r="E5" s="412"/>
      <c r="F5" s="412"/>
      <c r="G5" s="412"/>
      <c r="H5" s="412"/>
      <c r="I5" s="412"/>
      <c r="J5" s="412"/>
      <c r="K5" s="412"/>
      <c r="L5" s="412"/>
      <c r="M5" s="412"/>
      <c r="N5" s="412"/>
      <c r="O5" s="235"/>
      <c r="P5" s="120"/>
      <c r="Q5" s="120"/>
      <c r="R5" s="120"/>
      <c r="S5" s="120"/>
      <c r="T5" s="120"/>
      <c r="U5" s="411"/>
      <c r="V5" s="411"/>
      <c r="W5" s="411"/>
      <c r="X5" s="119"/>
      <c r="Y5" s="121"/>
      <c r="Z5" s="121"/>
      <c r="AA5" s="121"/>
      <c r="AB5" s="121"/>
      <c r="AC5" s="121"/>
      <c r="AD5" s="33"/>
    </row>
    <row r="6" spans="1:30" ht="15" customHeight="1" x14ac:dyDescent="0.2">
      <c r="A6" s="119"/>
      <c r="B6" s="412" t="s">
        <v>0</v>
      </c>
      <c r="C6" s="412"/>
      <c r="D6" s="412"/>
      <c r="E6" s="412"/>
      <c r="F6" s="243"/>
      <c r="G6" s="243"/>
      <c r="H6" s="122"/>
      <c r="I6" s="122"/>
      <c r="J6" s="178"/>
      <c r="K6" s="357"/>
      <c r="L6" s="178"/>
      <c r="M6" s="122"/>
      <c r="N6" s="122"/>
      <c r="O6" s="124"/>
      <c r="P6" s="120"/>
      <c r="Q6" s="120"/>
      <c r="R6" s="120"/>
      <c r="S6" s="120"/>
      <c r="T6" s="120"/>
      <c r="U6" s="411"/>
      <c r="V6" s="411"/>
      <c r="W6" s="411"/>
      <c r="X6" s="121"/>
      <c r="Y6" s="411" t="s">
        <v>366</v>
      </c>
      <c r="Z6" s="411"/>
      <c r="AA6" s="411"/>
      <c r="AB6" s="411"/>
      <c r="AC6" s="121"/>
      <c r="AD6" s="33"/>
    </row>
    <row r="7" spans="1:30" ht="18" customHeight="1" x14ac:dyDescent="0.2">
      <c r="A7" s="119"/>
      <c r="B7" s="412" t="s">
        <v>1</v>
      </c>
      <c r="C7" s="412"/>
      <c r="D7" s="412"/>
      <c r="E7" s="412"/>
      <c r="F7" s="244"/>
      <c r="G7" s="244"/>
      <c r="H7" s="122"/>
      <c r="I7" s="122"/>
      <c r="J7" s="178"/>
      <c r="K7" s="357"/>
      <c r="L7" s="178"/>
      <c r="M7" s="122"/>
      <c r="N7" s="122"/>
      <c r="O7" s="124"/>
      <c r="P7" s="120"/>
      <c r="Q7" s="120"/>
      <c r="R7" s="120"/>
      <c r="S7" s="120"/>
      <c r="T7" s="120"/>
      <c r="U7" s="121"/>
      <c r="V7" s="121"/>
      <c r="W7" s="121"/>
      <c r="X7" s="414" t="s">
        <v>225</v>
      </c>
      <c r="Y7" s="414"/>
      <c r="Z7" s="414"/>
      <c r="AA7" s="414"/>
      <c r="AB7" s="414"/>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11" t="s">
        <v>367</v>
      </c>
      <c r="Y8" s="411"/>
      <c r="Z8" s="411"/>
      <c r="AA8" s="411"/>
      <c r="AB8" s="411"/>
      <c r="AC8" s="411"/>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13" t="s">
        <v>357</v>
      </c>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5.75" x14ac:dyDescent="0.2">
      <c r="A14" s="120"/>
      <c r="B14" s="113" t="s">
        <v>379</v>
      </c>
      <c r="C14" s="132">
        <v>27550</v>
      </c>
      <c r="D14" s="113" t="s">
        <v>378</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15"/>
      <c r="Z17" s="415"/>
      <c r="AA17" s="124"/>
      <c r="AB17" s="124"/>
      <c r="AC17" s="124"/>
      <c r="AE17" s="19"/>
      <c r="AF17" s="19"/>
    </row>
    <row r="18" spans="1:157" s="17" customFormat="1" ht="108" customHeight="1" thickBot="1" x14ac:dyDescent="0.25">
      <c r="A18" s="416" t="s">
        <v>4</v>
      </c>
      <c r="B18" s="418" t="s">
        <v>5</v>
      </c>
      <c r="C18" s="416" t="s">
        <v>175</v>
      </c>
      <c r="D18" s="416" t="s">
        <v>181</v>
      </c>
      <c r="E18" s="420"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25" t="s">
        <v>88</v>
      </c>
      <c r="X18" s="431" t="s">
        <v>112</v>
      </c>
      <c r="Y18" s="427" t="s">
        <v>115</v>
      </c>
      <c r="Z18" s="429" t="s">
        <v>116</v>
      </c>
      <c r="AA18" s="422" t="s">
        <v>113</v>
      </c>
      <c r="AB18" s="422" t="s">
        <v>183</v>
      </c>
      <c r="AC18" s="120"/>
    </row>
    <row r="19" spans="1:157" s="17" customFormat="1" ht="113.25" customHeight="1" thickBot="1" x14ac:dyDescent="0.25">
      <c r="A19" s="417"/>
      <c r="B19" s="419"/>
      <c r="C19" s="417"/>
      <c r="D19" s="417"/>
      <c r="E19" s="421"/>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26"/>
      <c r="X19" s="432"/>
      <c r="Y19" s="428"/>
      <c r="Z19" s="430"/>
      <c r="AA19" s="423"/>
      <c r="AB19" s="424"/>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715713.87</v>
      </c>
      <c r="J21" s="363">
        <v>22571.08</v>
      </c>
      <c r="K21" s="107">
        <v>26000</v>
      </c>
      <c r="L21" s="181">
        <v>3835.2</v>
      </c>
      <c r="M21" s="181">
        <v>0</v>
      </c>
      <c r="N21" s="169">
        <f>F21/1.09</f>
        <v>0</v>
      </c>
      <c r="O21" s="237">
        <v>0</v>
      </c>
      <c r="P21" s="81">
        <f t="shared" ref="P21:U22" si="0">H21/1.09</f>
        <v>0</v>
      </c>
      <c r="Q21" s="81">
        <f t="shared" si="0"/>
        <v>656618.22935779812</v>
      </c>
      <c r="R21" s="81">
        <f t="shared" si="0"/>
        <v>20707.412844036699</v>
      </c>
      <c r="S21" s="369">
        <f t="shared" si="0"/>
        <v>23853.211009174309</v>
      </c>
      <c r="T21" s="81">
        <f t="shared" si="0"/>
        <v>3518.5321100917427</v>
      </c>
      <c r="U21" s="81">
        <f t="shared" si="0"/>
        <v>0</v>
      </c>
      <c r="V21" s="150">
        <f>SUM(N21:U21)</f>
        <v>704697.38532110094</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19286.13</v>
      </c>
      <c r="J22" s="171">
        <v>428.92</v>
      </c>
      <c r="K22" s="363">
        <v>0</v>
      </c>
      <c r="L22" s="171">
        <v>164.8</v>
      </c>
      <c r="M22" s="171">
        <v>0</v>
      </c>
      <c r="N22" s="399">
        <f>F22/1.09</f>
        <v>0</v>
      </c>
      <c r="O22" s="399">
        <f t="shared" ref="O22" si="1">G22/1.09</f>
        <v>0</v>
      </c>
      <c r="P22" s="399">
        <f t="shared" si="0"/>
        <v>0</v>
      </c>
      <c r="Q22" s="399">
        <f t="shared" si="0"/>
        <v>17693.697247706423</v>
      </c>
      <c r="R22" s="399">
        <f t="shared" si="0"/>
        <v>393.50458715596329</v>
      </c>
      <c r="S22" s="399">
        <f t="shared" si="0"/>
        <v>0</v>
      </c>
      <c r="T22" s="399">
        <f t="shared" si="0"/>
        <v>151.19266055045873</v>
      </c>
      <c r="U22" s="399">
        <f t="shared" si="0"/>
        <v>0</v>
      </c>
      <c r="V22" s="150">
        <f>SUM(N22:U22)</f>
        <v>18238.394495412846</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674311.92660550459</v>
      </c>
      <c r="R23" s="159">
        <f t="shared" ref="R23" si="6">SUM(R21:R22)</f>
        <v>21100.917431192662</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250000</v>
      </c>
      <c r="G24" s="171">
        <v>0</v>
      </c>
      <c r="H24" s="363">
        <v>0</v>
      </c>
      <c r="I24" s="173">
        <v>0</v>
      </c>
      <c r="J24" s="89">
        <v>0</v>
      </c>
      <c r="K24" s="89"/>
      <c r="L24" s="378">
        <v>0</v>
      </c>
      <c r="M24" s="181">
        <v>0</v>
      </c>
      <c r="N24" s="81">
        <f>F24/1.19</f>
        <v>210084.03361344538</v>
      </c>
      <c r="O24" s="237">
        <v>0</v>
      </c>
      <c r="P24" s="175">
        <f t="shared" ref="P24:U24" si="10">H24/1.19</f>
        <v>0</v>
      </c>
      <c r="Q24" s="175">
        <f t="shared" si="10"/>
        <v>0</v>
      </c>
      <c r="R24" s="175">
        <f t="shared" si="10"/>
        <v>0</v>
      </c>
      <c r="S24" s="369">
        <f t="shared" si="10"/>
        <v>0</v>
      </c>
      <c r="T24" s="175">
        <f t="shared" si="10"/>
        <v>0</v>
      </c>
      <c r="U24" s="175">
        <f t="shared" si="10"/>
        <v>0</v>
      </c>
      <c r="V24" s="150">
        <f>SUM(N24:U24)</f>
        <v>210084.03361344538</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250000</v>
      </c>
      <c r="G25" s="171">
        <f>SUM(G24)</f>
        <v>0</v>
      </c>
      <c r="H25" s="171">
        <f>SUM(H24)</f>
        <v>0</v>
      </c>
      <c r="I25" s="171">
        <f>SUM(I24)</f>
        <v>0</v>
      </c>
      <c r="J25" s="171">
        <f>SUM(J24)</f>
        <v>0</v>
      </c>
      <c r="K25" s="363"/>
      <c r="L25" s="378">
        <f>SUM(L24)</f>
        <v>0</v>
      </c>
      <c r="M25" s="171">
        <f>SUM(M24)</f>
        <v>0</v>
      </c>
      <c r="N25" s="175">
        <f t="shared" ref="N25:V25" si="11">SUM(N24:N24)</f>
        <v>210084.03361344538</v>
      </c>
      <c r="O25" s="237">
        <f t="shared" si="11"/>
        <v>0</v>
      </c>
      <c r="P25" s="175">
        <f t="shared" si="11"/>
        <v>0</v>
      </c>
      <c r="Q25" s="175">
        <f t="shared" si="11"/>
        <v>0</v>
      </c>
      <c r="R25" s="175">
        <f t="shared" si="11"/>
        <v>0</v>
      </c>
      <c r="S25" s="369">
        <f t="shared" si="11"/>
        <v>0</v>
      </c>
      <c r="T25" s="175">
        <f t="shared" si="11"/>
        <v>0</v>
      </c>
      <c r="U25" s="175">
        <f t="shared" si="11"/>
        <v>0</v>
      </c>
      <c r="V25" s="150">
        <f t="shared" si="11"/>
        <v>210084.03361344538</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995000</v>
      </c>
      <c r="G32" s="240">
        <v>0</v>
      </c>
      <c r="H32" s="230">
        <v>0</v>
      </c>
      <c r="I32" s="191">
        <v>0</v>
      </c>
      <c r="J32" s="89">
        <v>0</v>
      </c>
      <c r="K32" s="191">
        <v>0</v>
      </c>
      <c r="L32" s="363">
        <v>0</v>
      </c>
      <c r="M32" s="305">
        <v>0</v>
      </c>
      <c r="N32" s="179">
        <f>F32/1.19</f>
        <v>836134.45378151268</v>
      </c>
      <c r="O32" s="369">
        <f t="shared" ref="O32:U37" si="18">G32/1.19</f>
        <v>0</v>
      </c>
      <c r="P32" s="369">
        <f t="shared" si="18"/>
        <v>0</v>
      </c>
      <c r="Q32" s="369">
        <f t="shared" si="18"/>
        <v>0</v>
      </c>
      <c r="R32" s="369">
        <f t="shared" si="18"/>
        <v>0</v>
      </c>
      <c r="S32" s="369">
        <f t="shared" si="18"/>
        <v>0</v>
      </c>
      <c r="T32" s="369">
        <f t="shared" si="18"/>
        <v>0</v>
      </c>
      <c r="U32" s="369">
        <f t="shared" si="18"/>
        <v>0</v>
      </c>
      <c r="V32" s="150">
        <f>SUM(N32:U32)</f>
        <v>836134.45378151268</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03" t="s">
        <v>360</v>
      </c>
      <c r="AB33" s="404"/>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2167000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1821008.4033613447</v>
      </c>
      <c r="O38" s="229">
        <f t="shared" si="21"/>
        <v>0</v>
      </c>
      <c r="P38" s="229">
        <f t="shared" si="21"/>
        <v>0</v>
      </c>
      <c r="Q38" s="229">
        <f t="shared" si="21"/>
        <v>0</v>
      </c>
      <c r="R38" s="229">
        <f t="shared" si="21"/>
        <v>0</v>
      </c>
      <c r="S38" s="229">
        <f t="shared" si="21"/>
        <v>0</v>
      </c>
      <c r="T38" s="229">
        <f t="shared" si="21"/>
        <v>0</v>
      </c>
      <c r="U38" s="229">
        <f t="shared" si="21"/>
        <v>0</v>
      </c>
      <c r="V38" s="229">
        <f t="shared" si="21"/>
        <v>1821008.4033613447</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187000</v>
      </c>
      <c r="G41" s="171">
        <v>0</v>
      </c>
      <c r="H41" s="171">
        <v>0</v>
      </c>
      <c r="I41" s="171">
        <v>0</v>
      </c>
      <c r="J41" s="171">
        <v>0</v>
      </c>
      <c r="K41" s="171">
        <v>0</v>
      </c>
      <c r="L41" s="171">
        <v>0</v>
      </c>
      <c r="M41" s="229">
        <v>0</v>
      </c>
      <c r="N41" s="159">
        <f t="shared" ref="N41:U41" si="24">F41/1.19</f>
        <v>157142.85714285716</v>
      </c>
      <c r="O41" s="159">
        <f t="shared" si="24"/>
        <v>0</v>
      </c>
      <c r="P41" s="159">
        <f t="shared" si="24"/>
        <v>0</v>
      </c>
      <c r="Q41" s="159">
        <f t="shared" si="24"/>
        <v>0</v>
      </c>
      <c r="R41" s="159">
        <f t="shared" si="24"/>
        <v>0</v>
      </c>
      <c r="S41" s="159">
        <f t="shared" si="24"/>
        <v>0</v>
      </c>
      <c r="T41" s="159">
        <f t="shared" si="24"/>
        <v>0</v>
      </c>
      <c r="U41" s="159">
        <f t="shared" si="24"/>
        <v>0</v>
      </c>
      <c r="V41" s="150">
        <f>SUM(N41:U41)</f>
        <v>157142.85714285716</v>
      </c>
      <c r="W41" s="53" t="s">
        <v>117</v>
      </c>
      <c r="X41" s="53" t="s">
        <v>196</v>
      </c>
      <c r="Y41" s="226" t="s">
        <v>273</v>
      </c>
      <c r="Z41" s="226" t="s">
        <v>265</v>
      </c>
      <c r="AA41" s="187" t="s">
        <v>94</v>
      </c>
      <c r="AB41" s="157" t="s">
        <v>119</v>
      </c>
      <c r="AC41" s="124"/>
    </row>
    <row r="42" spans="1:80" ht="33" customHeight="1" thickBot="1" x14ac:dyDescent="0.25">
      <c r="A42" s="360">
        <v>22</v>
      </c>
      <c r="B42" s="186"/>
      <c r="C42" s="227"/>
      <c r="D42" s="149" t="s">
        <v>143</v>
      </c>
      <c r="E42" s="68"/>
      <c r="F42" s="171">
        <f>F41</f>
        <v>187000</v>
      </c>
      <c r="G42" s="171">
        <f>G41</f>
        <v>0</v>
      </c>
      <c r="H42" s="171">
        <f t="shared" ref="H42:L42" si="25">H41</f>
        <v>0</v>
      </c>
      <c r="I42" s="171">
        <f t="shared" si="25"/>
        <v>0</v>
      </c>
      <c r="J42" s="171">
        <f t="shared" si="25"/>
        <v>0</v>
      </c>
      <c r="K42" s="171">
        <f t="shared" si="25"/>
        <v>0</v>
      </c>
      <c r="L42" s="171">
        <f t="shared" si="25"/>
        <v>0</v>
      </c>
      <c r="M42" s="171">
        <f>M41</f>
        <v>0</v>
      </c>
      <c r="N42" s="159">
        <f t="shared" ref="N42:U42" si="26">SUM(N41)</f>
        <v>157142.85714285716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157142.85714285716</v>
      </c>
      <c r="W42" s="53"/>
      <c r="X42" s="53"/>
      <c r="Y42" s="54"/>
      <c r="Z42" s="156"/>
      <c r="AA42" s="187"/>
      <c r="AB42" s="157"/>
      <c r="AC42" s="124"/>
    </row>
    <row r="43" spans="1:80" ht="181.5" customHeight="1" thickBot="1" x14ac:dyDescent="0.25">
      <c r="A43" s="380">
        <v>23</v>
      </c>
      <c r="B43" s="186">
        <v>20.02</v>
      </c>
      <c r="C43" s="380">
        <v>15</v>
      </c>
      <c r="D43" s="149" t="s">
        <v>362</v>
      </c>
      <c r="E43" s="68" t="s">
        <v>45</v>
      </c>
      <c r="F43" s="171">
        <v>615000</v>
      </c>
      <c r="G43" s="171">
        <v>0</v>
      </c>
      <c r="H43" s="171">
        <v>0</v>
      </c>
      <c r="I43" s="171">
        <v>0</v>
      </c>
      <c r="J43" s="171">
        <v>0</v>
      </c>
      <c r="K43" s="171">
        <v>0</v>
      </c>
      <c r="L43" s="171">
        <v>0</v>
      </c>
      <c r="M43" s="171">
        <v>0</v>
      </c>
      <c r="N43" s="159">
        <f>F43/1.19</f>
        <v>516806.72268907563</v>
      </c>
      <c r="O43" s="159">
        <f t="shared" ref="O43:U43" si="28">G43/1.19</f>
        <v>0</v>
      </c>
      <c r="P43" s="159">
        <f t="shared" si="28"/>
        <v>0</v>
      </c>
      <c r="Q43" s="159">
        <f t="shared" si="28"/>
        <v>0</v>
      </c>
      <c r="R43" s="159">
        <f t="shared" si="28"/>
        <v>0</v>
      </c>
      <c r="S43" s="159">
        <f t="shared" si="28"/>
        <v>0</v>
      </c>
      <c r="T43" s="159">
        <f t="shared" si="28"/>
        <v>0</v>
      </c>
      <c r="U43" s="159">
        <f t="shared" si="28"/>
        <v>0</v>
      </c>
      <c r="V43" s="384">
        <f>SUM(N43+O43+P43+Q43+R43+S43+T43+U43)</f>
        <v>516806.72268907563</v>
      </c>
      <c r="W43" s="53" t="s">
        <v>117</v>
      </c>
      <c r="X43" s="53" t="s">
        <v>149</v>
      </c>
      <c r="Y43" s="54" t="s">
        <v>265</v>
      </c>
      <c r="Z43" s="156" t="s">
        <v>270</v>
      </c>
      <c r="AA43" s="187" t="s">
        <v>95</v>
      </c>
      <c r="AB43" s="157" t="s">
        <v>119</v>
      </c>
      <c r="AC43" s="124"/>
    </row>
    <row r="44" spans="1:80" ht="36" customHeight="1" thickBot="1" x14ac:dyDescent="0.25">
      <c r="A44" s="380">
        <v>24</v>
      </c>
      <c r="B44" s="186"/>
      <c r="C44" s="380"/>
      <c r="D44" s="149" t="s">
        <v>354</v>
      </c>
      <c r="E44" s="68"/>
      <c r="F44" s="171">
        <f>F43</f>
        <v>615000</v>
      </c>
      <c r="G44" s="171">
        <f t="shared" ref="G44:M44" si="29">G43</f>
        <v>0</v>
      </c>
      <c r="H44" s="171">
        <f t="shared" si="29"/>
        <v>0</v>
      </c>
      <c r="I44" s="171">
        <f t="shared" si="29"/>
        <v>0</v>
      </c>
      <c r="J44" s="171">
        <f t="shared" si="29"/>
        <v>0</v>
      </c>
      <c r="K44" s="171">
        <f t="shared" si="29"/>
        <v>0</v>
      </c>
      <c r="L44" s="171">
        <f t="shared" si="29"/>
        <v>0</v>
      </c>
      <c r="M44" s="171">
        <f t="shared" si="29"/>
        <v>0</v>
      </c>
      <c r="N44" s="159">
        <f>SUM(N43)</f>
        <v>516806.72268907563</v>
      </c>
      <c r="O44" s="159">
        <f t="shared" ref="O44:V44" si="30">SUM(O43)</f>
        <v>0</v>
      </c>
      <c r="P44" s="159">
        <f t="shared" si="30"/>
        <v>0</v>
      </c>
      <c r="Q44" s="159">
        <f t="shared" si="30"/>
        <v>0</v>
      </c>
      <c r="R44" s="159">
        <f t="shared" si="30"/>
        <v>0</v>
      </c>
      <c r="S44" s="159">
        <f t="shared" si="30"/>
        <v>0</v>
      </c>
      <c r="T44" s="159">
        <f t="shared" si="30"/>
        <v>0</v>
      </c>
      <c r="U44" s="159">
        <f t="shared" si="30"/>
        <v>0</v>
      </c>
      <c r="V44" s="159">
        <f t="shared" si="30"/>
        <v>516806.72268907563</v>
      </c>
      <c r="W44" s="53"/>
      <c r="X44" s="53"/>
      <c r="Y44" s="54"/>
      <c r="Z44" s="156"/>
      <c r="AA44" s="187"/>
      <c r="AB44" s="157"/>
      <c r="AC44" s="124"/>
    </row>
    <row r="45" spans="1:80" ht="101.25" customHeight="1" thickBot="1" x14ac:dyDescent="0.25">
      <c r="A45" s="388">
        <v>25</v>
      </c>
      <c r="B45" s="186">
        <v>20.16</v>
      </c>
      <c r="C45" s="388">
        <v>16</v>
      </c>
      <c r="D45" s="149" t="s">
        <v>364</v>
      </c>
      <c r="E45" s="68" t="s">
        <v>361</v>
      </c>
      <c r="F45" s="171">
        <v>1000000</v>
      </c>
      <c r="G45" s="171">
        <v>0</v>
      </c>
      <c r="H45" s="171">
        <v>0</v>
      </c>
      <c r="I45" s="171">
        <v>0</v>
      </c>
      <c r="J45" s="171">
        <v>0</v>
      </c>
      <c r="K45" s="171">
        <v>0</v>
      </c>
      <c r="L45" s="171">
        <v>0</v>
      </c>
      <c r="M45" s="171">
        <v>0</v>
      </c>
      <c r="N45" s="159">
        <f>F45/1.19</f>
        <v>840336.13445378153</v>
      </c>
      <c r="O45" s="159">
        <f t="shared" ref="O45:U45" si="31">G45/1.19</f>
        <v>0</v>
      </c>
      <c r="P45" s="159">
        <f t="shared" si="31"/>
        <v>0</v>
      </c>
      <c r="Q45" s="159">
        <f t="shared" si="31"/>
        <v>0</v>
      </c>
      <c r="R45" s="159">
        <f t="shared" si="31"/>
        <v>0</v>
      </c>
      <c r="S45" s="159">
        <f t="shared" si="31"/>
        <v>0</v>
      </c>
      <c r="T45" s="159">
        <f t="shared" si="31"/>
        <v>0</v>
      </c>
      <c r="U45" s="159">
        <f t="shared" si="31"/>
        <v>0</v>
      </c>
      <c r="V45" s="159">
        <f>N45+O45+P45+Q45+R45+S45+T45+U45</f>
        <v>840336.13445378153</v>
      </c>
      <c r="W45" s="53" t="s">
        <v>117</v>
      </c>
      <c r="X45" s="53" t="s">
        <v>149</v>
      </c>
      <c r="Y45" s="54" t="s">
        <v>270</v>
      </c>
      <c r="Z45" s="156" t="s">
        <v>271</v>
      </c>
      <c r="AA45" s="187" t="s">
        <v>95</v>
      </c>
      <c r="AB45" s="157" t="s">
        <v>299</v>
      </c>
      <c r="AC45" s="124"/>
    </row>
    <row r="46" spans="1:80" ht="32.25" customHeight="1" thickBot="1" x14ac:dyDescent="0.25">
      <c r="A46" s="388">
        <v>26</v>
      </c>
      <c r="B46" s="186"/>
      <c r="C46" s="388"/>
      <c r="D46" s="149" t="s">
        <v>359</v>
      </c>
      <c r="E46" s="68"/>
      <c r="F46" s="171">
        <f>F45</f>
        <v>1000000</v>
      </c>
      <c r="G46" s="171">
        <f t="shared" ref="G46:M46" si="32">G45</f>
        <v>0</v>
      </c>
      <c r="H46" s="171">
        <f t="shared" si="32"/>
        <v>0</v>
      </c>
      <c r="I46" s="171">
        <f t="shared" si="32"/>
        <v>0</v>
      </c>
      <c r="J46" s="171">
        <f t="shared" si="32"/>
        <v>0</v>
      </c>
      <c r="K46" s="171">
        <f t="shared" si="32"/>
        <v>0</v>
      </c>
      <c r="L46" s="171">
        <f t="shared" si="32"/>
        <v>0</v>
      </c>
      <c r="M46" s="171">
        <f t="shared" si="32"/>
        <v>0</v>
      </c>
      <c r="N46" s="159">
        <f>SUM(N45)</f>
        <v>840336.13445378153</v>
      </c>
      <c r="O46" s="159">
        <f t="shared" ref="O46:U46" si="33">SUM(O45)</f>
        <v>0</v>
      </c>
      <c r="P46" s="159">
        <f t="shared" si="33"/>
        <v>0</v>
      </c>
      <c r="Q46" s="159">
        <f t="shared" si="33"/>
        <v>0</v>
      </c>
      <c r="R46" s="159">
        <f t="shared" si="33"/>
        <v>0</v>
      </c>
      <c r="S46" s="159">
        <f t="shared" si="33"/>
        <v>0</v>
      </c>
      <c r="T46" s="159">
        <f t="shared" si="33"/>
        <v>0</v>
      </c>
      <c r="U46" s="159">
        <f t="shared" si="33"/>
        <v>0</v>
      </c>
      <c r="V46" s="159">
        <f>SUM(V45)</f>
        <v>840336.13445378153</v>
      </c>
      <c r="W46" s="53"/>
      <c r="X46" s="53"/>
      <c r="Y46" s="54"/>
      <c r="Z46" s="156"/>
      <c r="AA46" s="187"/>
      <c r="AB46" s="157"/>
      <c r="AC46" s="124"/>
    </row>
    <row r="47" spans="1:80" s="28" customFormat="1" ht="41.25" customHeight="1" thickBot="1" x14ac:dyDescent="0.25">
      <c r="A47" s="360">
        <v>27</v>
      </c>
      <c r="B47" s="155"/>
      <c r="C47" s="158"/>
      <c r="D47" s="152" t="s">
        <v>67</v>
      </c>
      <c r="E47" s="68"/>
      <c r="F47" s="192">
        <f>F23+F25+F31+F38+F40+F42+F44+F46</f>
        <v>4950000</v>
      </c>
      <c r="G47" s="192">
        <f t="shared" ref="G47:M47" si="34">G23+G25+G31+G38+G40+G42+G44+G46</f>
        <v>28000</v>
      </c>
      <c r="H47" s="192">
        <f t="shared" si="34"/>
        <v>201000</v>
      </c>
      <c r="I47" s="192">
        <f t="shared" si="34"/>
        <v>988000</v>
      </c>
      <c r="J47" s="192">
        <f t="shared" si="34"/>
        <v>23000</v>
      </c>
      <c r="K47" s="192">
        <f t="shared" si="34"/>
        <v>112000</v>
      </c>
      <c r="L47" s="192">
        <f t="shared" si="34"/>
        <v>6000</v>
      </c>
      <c r="M47" s="192">
        <f t="shared" si="34"/>
        <v>134000</v>
      </c>
      <c r="N47" s="159">
        <f>N23+N25+N31+N38+N40+N42+N44+N46</f>
        <v>4159663.8655462186</v>
      </c>
      <c r="O47" s="159">
        <f t="shared" ref="O47:U47" si="35">O23+O25+O31+O38+O40+O42+O44+O46</f>
        <v>25688.073394495412</v>
      </c>
      <c r="P47" s="159">
        <f t="shared" si="35"/>
        <v>168907.56302521008</v>
      </c>
      <c r="Q47" s="159">
        <f t="shared" si="35"/>
        <v>886916.96862231125</v>
      </c>
      <c r="R47" s="159">
        <f t="shared" si="35"/>
        <v>21100.917431192662</v>
      </c>
      <c r="S47" s="159">
        <f t="shared" si="35"/>
        <v>96122.118572199528</v>
      </c>
      <c r="T47" s="159">
        <f t="shared" si="35"/>
        <v>5350.3970395497645</v>
      </c>
      <c r="U47" s="159">
        <f t="shared" si="35"/>
        <v>112605.04201680672</v>
      </c>
      <c r="V47" s="159">
        <f t="shared" ref="V47" si="36">V23+V25+V31+V38+V40+V42+V44+V46</f>
        <v>5476354.9456479847</v>
      </c>
      <c r="W47" s="53"/>
      <c r="X47" s="69"/>
      <c r="Y47" s="160"/>
      <c r="Z47" s="161"/>
      <c r="AA47" s="162"/>
      <c r="AB47" s="163"/>
      <c r="AC47" s="1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ht="15.75" x14ac:dyDescent="0.2">
      <c r="A48" s="114"/>
      <c r="B48" s="114"/>
      <c r="C48" s="114"/>
      <c r="D48" s="111"/>
      <c r="E48" s="109"/>
      <c r="F48" s="188"/>
      <c r="G48" s="188"/>
      <c r="H48" s="108"/>
      <c r="I48" s="108"/>
      <c r="J48" s="185"/>
      <c r="K48" s="366"/>
      <c r="L48" s="185"/>
      <c r="M48" s="108"/>
      <c r="N48" s="116"/>
      <c r="O48" s="242"/>
      <c r="P48" s="114"/>
      <c r="Q48" s="114"/>
      <c r="R48" s="114"/>
      <c r="S48" s="355"/>
      <c r="T48" s="114"/>
      <c r="U48" s="114"/>
      <c r="V48" s="116"/>
      <c r="W48" s="116"/>
      <c r="X48" s="116"/>
      <c r="Y48" s="116"/>
      <c r="Z48" s="116"/>
      <c r="AA48" s="116"/>
      <c r="AB48" s="116"/>
      <c r="AC48" s="124"/>
    </row>
    <row r="49" spans="1:30" ht="15.75" x14ac:dyDescent="0.25">
      <c r="A49" s="114"/>
      <c r="B49" s="114"/>
      <c r="C49" s="114"/>
      <c r="D49" s="111" t="s">
        <v>168</v>
      </c>
      <c r="E49" s="109"/>
      <c r="F49" s="188"/>
      <c r="G49" s="188"/>
      <c r="H49" s="108"/>
      <c r="I49" s="108"/>
      <c r="J49" s="185"/>
      <c r="K49" s="366"/>
      <c r="L49" s="185"/>
      <c r="M49" s="108"/>
      <c r="N49" s="116"/>
      <c r="O49" s="242"/>
      <c r="P49" s="407" t="s">
        <v>176</v>
      </c>
      <c r="Q49" s="407"/>
      <c r="R49" s="112"/>
      <c r="S49" s="356"/>
      <c r="T49" s="408" t="s">
        <v>375</v>
      </c>
      <c r="U49" s="408"/>
      <c r="V49" s="408"/>
      <c r="W49" s="116"/>
      <c r="X49" s="116"/>
      <c r="Y49" s="116"/>
      <c r="Z49" s="407" t="s">
        <v>249</v>
      </c>
      <c r="AA49" s="407"/>
      <c r="AB49" s="116"/>
      <c r="AC49" s="116"/>
      <c r="AD49" s="38"/>
    </row>
    <row r="50" spans="1:30" ht="15.75" customHeight="1" x14ac:dyDescent="0.25">
      <c r="A50" s="405" t="s">
        <v>187</v>
      </c>
      <c r="B50" s="405"/>
      <c r="C50" s="405"/>
      <c r="D50" s="405"/>
      <c r="E50" s="109"/>
      <c r="F50" s="188"/>
      <c r="G50" s="188"/>
      <c r="H50" s="108"/>
      <c r="I50" s="108"/>
      <c r="J50" s="185"/>
      <c r="K50" s="366"/>
      <c r="L50" s="185"/>
      <c r="M50" s="108"/>
      <c r="N50" s="116"/>
      <c r="O50" s="242"/>
      <c r="P50" s="116" t="s">
        <v>370</v>
      </c>
      <c r="Q50" s="116"/>
      <c r="R50" s="117"/>
      <c r="S50" s="371"/>
      <c r="T50" s="409" t="s">
        <v>177</v>
      </c>
      <c r="U50" s="409"/>
      <c r="V50" s="409"/>
      <c r="W50" s="409"/>
      <c r="X50" s="409"/>
      <c r="Y50" s="410" t="s">
        <v>376</v>
      </c>
      <c r="Z50" s="410"/>
      <c r="AA50" s="410"/>
      <c r="AB50" s="410"/>
      <c r="AC50" s="118"/>
      <c r="AD50" s="43"/>
    </row>
    <row r="51" spans="1:30" ht="15.75" customHeight="1" x14ac:dyDescent="0.2">
      <c r="A51" s="114"/>
      <c r="B51" s="405" t="s">
        <v>186</v>
      </c>
      <c r="C51" s="405"/>
      <c r="D51" s="405"/>
      <c r="E51" s="109"/>
      <c r="F51" s="188"/>
      <c r="G51" s="188"/>
      <c r="H51" s="108"/>
      <c r="I51" s="108"/>
      <c r="J51" s="185"/>
      <c r="K51" s="366"/>
      <c r="L51" s="185"/>
      <c r="M51" s="108"/>
      <c r="N51" s="116"/>
      <c r="O51" s="242"/>
      <c r="P51" s="114"/>
      <c r="Q51" s="115" t="s">
        <v>171</v>
      </c>
      <c r="R51" s="115"/>
      <c r="S51" s="354"/>
      <c r="T51" s="407" t="s">
        <v>342</v>
      </c>
      <c r="U51" s="407"/>
      <c r="V51" s="407"/>
      <c r="W51" s="407"/>
      <c r="X51" s="258"/>
      <c r="Y51" s="258"/>
      <c r="Z51" s="407" t="s">
        <v>377</v>
      </c>
      <c r="AA51" s="407"/>
      <c r="AB51" s="116"/>
      <c r="AC51" s="116"/>
      <c r="AD51" s="38"/>
    </row>
    <row r="52" spans="1:30" ht="17.25" customHeight="1" x14ac:dyDescent="0.2">
      <c r="A52" s="120"/>
      <c r="B52" s="120"/>
      <c r="C52" s="120"/>
      <c r="D52" s="129"/>
      <c r="E52" s="126"/>
      <c r="F52" s="131"/>
      <c r="G52" s="131"/>
      <c r="H52" s="122"/>
      <c r="I52" s="122"/>
      <c r="J52" s="178"/>
      <c r="K52" s="357"/>
      <c r="L52" s="178"/>
      <c r="M52" s="122"/>
      <c r="N52" s="124"/>
      <c r="O52" s="124"/>
      <c r="P52" s="120"/>
      <c r="Q52" s="164"/>
      <c r="R52" s="164"/>
      <c r="S52" s="164"/>
      <c r="T52" s="164"/>
      <c r="U52" s="120"/>
      <c r="V52" s="406"/>
      <c r="W52" s="406"/>
      <c r="X52" s="406"/>
      <c r="Y52" s="406"/>
      <c r="Z52" s="406"/>
      <c r="AA52" s="165"/>
      <c r="AB52" s="124"/>
      <c r="AC52" s="124"/>
    </row>
    <row r="53" spans="1:30" x14ac:dyDescent="0.2">
      <c r="F53" s="189"/>
      <c r="M53" s="22"/>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sheetData>
  <mergeCells count="32">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X7:AB7"/>
    <mergeCell ref="X8:AC8"/>
    <mergeCell ref="AA33:AB33"/>
    <mergeCell ref="B51:D51"/>
    <mergeCell ref="V52:Z52"/>
    <mergeCell ref="A50:D50"/>
    <mergeCell ref="P49:Q49"/>
    <mergeCell ref="T49:V49"/>
    <mergeCell ref="T50:X50"/>
    <mergeCell ref="T51:W51"/>
    <mergeCell ref="Z49:AA49"/>
    <mergeCell ref="Y50:AB50"/>
    <mergeCell ref="Z51:AA51"/>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abSelected="1" topLeftCell="A75" zoomScale="85" zoomScaleNormal="85" workbookViewId="0">
      <selection activeCell="F75" sqref="F1:L104857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62" t="s">
        <v>93</v>
      </c>
      <c r="F2" s="462"/>
      <c r="G2" s="462"/>
      <c r="H2" s="462"/>
      <c r="I2" s="462"/>
      <c r="J2" s="462"/>
      <c r="K2" s="462"/>
      <c r="L2" s="462"/>
      <c r="M2" s="462"/>
      <c r="N2" s="462"/>
      <c r="O2" s="462"/>
      <c r="P2" s="462"/>
      <c r="Q2" s="462"/>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53"/>
      <c r="W5" s="453"/>
    </row>
    <row r="6" spans="1:42" s="2" customFormat="1" ht="129" customHeight="1" thickBot="1" x14ac:dyDescent="0.25">
      <c r="A6" s="435" t="s">
        <v>4</v>
      </c>
      <c r="B6" s="425" t="s">
        <v>5</v>
      </c>
      <c r="C6" s="435" t="s">
        <v>6</v>
      </c>
      <c r="D6" s="435" t="s">
        <v>121</v>
      </c>
      <c r="E6" s="468"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58" t="s">
        <v>88</v>
      </c>
      <c r="V6" s="448" t="s">
        <v>89</v>
      </c>
      <c r="W6" s="448" t="s">
        <v>148</v>
      </c>
    </row>
    <row r="7" spans="1:42" s="2" customFormat="1" ht="98.25" customHeight="1" thickBot="1" x14ac:dyDescent="0.25">
      <c r="A7" s="436"/>
      <c r="B7" s="441"/>
      <c r="C7" s="436"/>
      <c r="D7" s="436"/>
      <c r="E7" s="469"/>
      <c r="F7" s="39" t="s">
        <v>8</v>
      </c>
      <c r="G7" s="39" t="s">
        <v>8</v>
      </c>
      <c r="H7" s="388" t="s">
        <v>8</v>
      </c>
      <c r="I7" s="39" t="s">
        <v>8</v>
      </c>
      <c r="J7" s="39" t="s">
        <v>8</v>
      </c>
      <c r="K7" s="291" t="s">
        <v>8</v>
      </c>
      <c r="L7" s="39" t="s">
        <v>8</v>
      </c>
      <c r="M7" s="435" t="s">
        <v>124</v>
      </c>
      <c r="N7" s="421" t="s">
        <v>97</v>
      </c>
      <c r="O7" s="417" t="s">
        <v>97</v>
      </c>
      <c r="P7" s="421" t="s">
        <v>97</v>
      </c>
      <c r="Q7" s="421" t="s">
        <v>97</v>
      </c>
      <c r="R7" s="435" t="s">
        <v>97</v>
      </c>
      <c r="S7" s="421" t="s">
        <v>97</v>
      </c>
      <c r="T7" s="421" t="s">
        <v>178</v>
      </c>
      <c r="U7" s="459"/>
      <c r="V7" s="449"/>
      <c r="W7" s="449"/>
    </row>
    <row r="8" spans="1:42" s="42" customFormat="1" ht="36.75" customHeight="1" thickBot="1" x14ac:dyDescent="0.25">
      <c r="A8" s="437"/>
      <c r="B8" s="426"/>
      <c r="C8" s="437"/>
      <c r="D8" s="437"/>
      <c r="E8" s="438"/>
      <c r="F8" s="44"/>
      <c r="G8" s="44"/>
      <c r="H8" s="389"/>
      <c r="I8" s="44"/>
      <c r="J8" s="44"/>
      <c r="K8" s="294"/>
      <c r="L8" s="44"/>
      <c r="M8" s="437"/>
      <c r="N8" s="438"/>
      <c r="O8" s="437"/>
      <c r="P8" s="438"/>
      <c r="Q8" s="438"/>
      <c r="R8" s="437"/>
      <c r="S8" s="438"/>
      <c r="T8" s="438"/>
      <c r="U8" s="460"/>
      <c r="V8" s="450"/>
      <c r="W8" s="450"/>
    </row>
    <row r="9" spans="1:42" ht="29.25" customHeight="1" thickBot="1" x14ac:dyDescent="0.25">
      <c r="A9" s="434">
        <v>1</v>
      </c>
      <c r="B9" s="439" t="s">
        <v>9</v>
      </c>
      <c r="C9" s="434">
        <v>1</v>
      </c>
      <c r="D9" s="440" t="s">
        <v>335</v>
      </c>
      <c r="E9" s="433" t="s">
        <v>10</v>
      </c>
      <c r="F9" s="445">
        <v>26500</v>
      </c>
      <c r="G9" s="434">
        <v>2500</v>
      </c>
      <c r="H9" s="443">
        <v>0</v>
      </c>
      <c r="I9" s="434">
        <v>5000</v>
      </c>
      <c r="J9" s="434">
        <v>1000</v>
      </c>
      <c r="K9" s="443">
        <v>1000</v>
      </c>
      <c r="L9" s="434">
        <v>1000</v>
      </c>
      <c r="M9" s="442">
        <f t="shared" ref="M9:S9" si="0">F9/1.19</f>
        <v>22268.907563025212</v>
      </c>
      <c r="N9" s="442">
        <f t="shared" si="0"/>
        <v>2100.840336134454</v>
      </c>
      <c r="O9" s="442">
        <f t="shared" si="0"/>
        <v>0</v>
      </c>
      <c r="P9" s="442">
        <f t="shared" si="0"/>
        <v>4201.680672268908</v>
      </c>
      <c r="Q9" s="442">
        <f t="shared" si="0"/>
        <v>840.3361344537816</v>
      </c>
      <c r="R9" s="466">
        <f t="shared" si="0"/>
        <v>840.3361344537816</v>
      </c>
      <c r="S9" s="442">
        <f t="shared" si="0"/>
        <v>840.3361344537816</v>
      </c>
      <c r="T9" s="442">
        <f>SUM(M9:S9)</f>
        <v>31092.436974789915</v>
      </c>
      <c r="U9" s="464" t="s">
        <v>90</v>
      </c>
      <c r="V9" s="463" t="s">
        <v>273</v>
      </c>
      <c r="W9" s="465" t="s">
        <v>266</v>
      </c>
    </row>
    <row r="10" spans="1:42" ht="19.5" customHeight="1" thickBot="1" x14ac:dyDescent="0.25">
      <c r="A10" s="434"/>
      <c r="B10" s="439"/>
      <c r="C10" s="434"/>
      <c r="D10" s="440"/>
      <c r="E10" s="433"/>
      <c r="F10" s="445"/>
      <c r="G10" s="434"/>
      <c r="H10" s="444"/>
      <c r="I10" s="434"/>
      <c r="J10" s="434"/>
      <c r="K10" s="444"/>
      <c r="L10" s="434"/>
      <c r="M10" s="442"/>
      <c r="N10" s="442"/>
      <c r="O10" s="442"/>
      <c r="P10" s="442"/>
      <c r="Q10" s="442"/>
      <c r="R10" s="467"/>
      <c r="S10" s="442"/>
      <c r="T10" s="442"/>
      <c r="U10" s="464"/>
      <c r="V10" s="463"/>
      <c r="W10" s="465"/>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63" t="s">
        <v>120</v>
      </c>
      <c r="W14" s="463"/>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63"/>
      <c r="W15" s="463"/>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63"/>
      <c r="W16" s="463"/>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13000</v>
      </c>
      <c r="G23" s="64"/>
      <c r="H23" s="363"/>
      <c r="I23" s="64"/>
      <c r="J23" s="64"/>
      <c r="K23" s="293"/>
      <c r="L23" s="64"/>
      <c r="M23" s="81">
        <f t="shared" ref="M23:R23" si="16">F23</f>
        <v>13000</v>
      </c>
      <c r="N23" s="321">
        <f t="shared" si="16"/>
        <v>0</v>
      </c>
      <c r="O23" s="387">
        <f t="shared" si="16"/>
        <v>0</v>
      </c>
      <c r="P23" s="321">
        <f t="shared" si="16"/>
        <v>0</v>
      </c>
      <c r="Q23" s="321">
        <f t="shared" si="16"/>
        <v>0</v>
      </c>
      <c r="R23" s="321">
        <f t="shared" si="16"/>
        <v>0</v>
      </c>
      <c r="S23" s="81">
        <f>L23/1.19</f>
        <v>0</v>
      </c>
      <c r="T23" s="304">
        <f>SUM(M23:S23)</f>
        <v>13000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51" t="s">
        <v>233</v>
      </c>
      <c r="W24" s="452"/>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26445.378151260506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147453.78151260503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3500</v>
      </c>
      <c r="J39" s="64"/>
      <c r="K39" s="293">
        <v>950</v>
      </c>
      <c r="L39" s="64">
        <v>950</v>
      </c>
      <c r="M39" s="81">
        <f t="shared" si="25"/>
        <v>1680.6722689075632</v>
      </c>
      <c r="N39" s="81">
        <f t="shared" si="26"/>
        <v>420.1680672268908</v>
      </c>
      <c r="O39" s="387">
        <f t="shared" si="26"/>
        <v>0</v>
      </c>
      <c r="P39" s="81">
        <f t="shared" si="27"/>
        <v>2941.1764705882356</v>
      </c>
      <c r="Q39" s="81">
        <f t="shared" si="28"/>
        <v>0</v>
      </c>
      <c r="R39" s="288">
        <f t="shared" si="29"/>
        <v>798.31932773109247</v>
      </c>
      <c r="S39" s="81">
        <f t="shared" si="30"/>
        <v>798.31932773109247</v>
      </c>
      <c r="T39" s="369">
        <f t="shared" si="31"/>
        <v>6638.6554621848754</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90000</v>
      </c>
      <c r="G41" s="64">
        <v>2000</v>
      </c>
      <c r="H41" s="363"/>
      <c r="I41" s="64">
        <v>6400</v>
      </c>
      <c r="J41" s="64">
        <v>700</v>
      </c>
      <c r="K41" s="293"/>
      <c r="L41" s="64">
        <v>900</v>
      </c>
      <c r="M41" s="81">
        <f t="shared" si="25"/>
        <v>75630.252100840342</v>
      </c>
      <c r="N41" s="81">
        <f t="shared" si="26"/>
        <v>1680.6722689075632</v>
      </c>
      <c r="O41" s="387">
        <f t="shared" si="26"/>
        <v>0</v>
      </c>
      <c r="P41" s="81">
        <f t="shared" si="27"/>
        <v>5378.1512605042017</v>
      </c>
      <c r="Q41" s="81">
        <f t="shared" si="28"/>
        <v>588.23529411764707</v>
      </c>
      <c r="R41" s="288">
        <f t="shared" si="29"/>
        <v>0</v>
      </c>
      <c r="S41" s="81">
        <f t="shared" si="30"/>
        <v>756.30252100840335</v>
      </c>
      <c r="T41" s="369">
        <f t="shared" si="31"/>
        <v>84033.613445378171</v>
      </c>
      <c r="U41" s="284" t="s">
        <v>90</v>
      </c>
      <c r="V41" s="85" t="s">
        <v>278</v>
      </c>
      <c r="W41" s="85" t="s">
        <v>265</v>
      </c>
      <c r="X41" s="45"/>
    </row>
    <row r="42" spans="1:24" ht="157.9" customHeight="1" thickBot="1" x14ac:dyDescent="0.25">
      <c r="A42" s="291">
        <v>33</v>
      </c>
      <c r="B42" s="82" t="s">
        <v>29</v>
      </c>
      <c r="C42" s="49" t="s">
        <v>166</v>
      </c>
      <c r="D42" s="97" t="s">
        <v>322</v>
      </c>
      <c r="E42" s="280" t="s">
        <v>35</v>
      </c>
      <c r="F42" s="64">
        <v>8000</v>
      </c>
      <c r="G42" s="64">
        <v>700</v>
      </c>
      <c r="H42" s="363"/>
      <c r="I42" s="64">
        <v>2400</v>
      </c>
      <c r="J42" s="64">
        <v>200</v>
      </c>
      <c r="K42" s="293">
        <v>1200</v>
      </c>
      <c r="L42" s="64">
        <v>500</v>
      </c>
      <c r="M42" s="81">
        <f t="shared" si="25"/>
        <v>6722.6890756302528</v>
      </c>
      <c r="N42" s="81">
        <f t="shared" si="26"/>
        <v>588.23529411764707</v>
      </c>
      <c r="O42" s="387">
        <f t="shared" si="26"/>
        <v>0</v>
      </c>
      <c r="P42" s="81">
        <f t="shared" si="27"/>
        <v>2016.8067226890757</v>
      </c>
      <c r="Q42" s="81">
        <f t="shared" si="28"/>
        <v>168.0672268907563</v>
      </c>
      <c r="R42" s="288">
        <f t="shared" si="29"/>
        <v>1008.4033613445379</v>
      </c>
      <c r="S42" s="81">
        <f t="shared" si="30"/>
        <v>420.1680672268908</v>
      </c>
      <c r="T42" s="369">
        <f t="shared" si="31"/>
        <v>10924.36974789916</v>
      </c>
      <c r="U42" s="284" t="s">
        <v>90</v>
      </c>
      <c r="V42" s="85" t="s">
        <v>278</v>
      </c>
      <c r="W42" s="85" t="s">
        <v>265</v>
      </c>
    </row>
    <row r="43" spans="1:24" s="46" customFormat="1" ht="118.9" customHeight="1" thickBot="1" x14ac:dyDescent="0.25">
      <c r="A43" s="291">
        <v>34</v>
      </c>
      <c r="B43" s="82" t="s">
        <v>29</v>
      </c>
      <c r="C43" s="49" t="s">
        <v>150</v>
      </c>
      <c r="D43" s="98" t="s">
        <v>252</v>
      </c>
      <c r="E43" s="281" t="s">
        <v>33</v>
      </c>
      <c r="F43" s="64">
        <v>60000</v>
      </c>
      <c r="G43" s="64">
        <v>2600</v>
      </c>
      <c r="H43" s="363"/>
      <c r="I43" s="64">
        <v>10000</v>
      </c>
      <c r="J43" s="64">
        <v>1750</v>
      </c>
      <c r="K43" s="293"/>
      <c r="L43" s="64">
        <v>1750</v>
      </c>
      <c r="M43" s="81">
        <f t="shared" si="25"/>
        <v>50420.168067226892</v>
      </c>
      <c r="N43" s="81">
        <f t="shared" si="26"/>
        <v>2184.8739495798322</v>
      </c>
      <c r="O43" s="387">
        <f t="shared" si="26"/>
        <v>0</v>
      </c>
      <c r="P43" s="81">
        <f t="shared" si="27"/>
        <v>8403.361344537816</v>
      </c>
      <c r="Q43" s="81">
        <f t="shared" si="28"/>
        <v>1470.5882352941178</v>
      </c>
      <c r="R43" s="288">
        <f t="shared" si="29"/>
        <v>0</v>
      </c>
      <c r="S43" s="81">
        <f t="shared" si="30"/>
        <v>1470.5882352941178</v>
      </c>
      <c r="T43" s="369">
        <f t="shared" si="31"/>
        <v>63949.579831932773</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10000</v>
      </c>
      <c r="G58" s="216"/>
      <c r="H58" s="363"/>
      <c r="I58" s="216"/>
      <c r="J58" s="216"/>
      <c r="K58" s="293"/>
      <c r="L58" s="216"/>
      <c r="M58" s="217">
        <f t="shared" si="33"/>
        <v>8403.361344537816</v>
      </c>
      <c r="N58" s="217">
        <f t="shared" si="34"/>
        <v>0</v>
      </c>
      <c r="O58" s="387">
        <f t="shared" si="34"/>
        <v>0</v>
      </c>
      <c r="P58" s="217">
        <f t="shared" si="35"/>
        <v>0</v>
      </c>
      <c r="Q58" s="217">
        <f t="shared" si="36"/>
        <v>0</v>
      </c>
      <c r="R58" s="288">
        <f t="shared" si="38"/>
        <v>0</v>
      </c>
      <c r="S58" s="217">
        <f t="shared" si="37"/>
        <v>0</v>
      </c>
      <c r="T58" s="369">
        <f t="shared" si="31"/>
        <v>8403.361344537816</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2100</v>
      </c>
      <c r="J59" s="64">
        <v>350</v>
      </c>
      <c r="K59" s="293">
        <v>3800</v>
      </c>
      <c r="L59" s="64">
        <v>850</v>
      </c>
      <c r="M59" s="81">
        <f t="shared" si="33"/>
        <v>3277.3109243697481</v>
      </c>
      <c r="N59" s="81">
        <f t="shared" si="34"/>
        <v>756.30252100840335</v>
      </c>
      <c r="O59" s="387">
        <f t="shared" si="34"/>
        <v>0</v>
      </c>
      <c r="P59" s="81">
        <f t="shared" si="35"/>
        <v>1764.7058823529412</v>
      </c>
      <c r="Q59" s="81">
        <f t="shared" si="36"/>
        <v>294.11764705882354</v>
      </c>
      <c r="R59" s="288">
        <f t="shared" si="38"/>
        <v>3193.2773109243699</v>
      </c>
      <c r="S59" s="81">
        <f t="shared" si="37"/>
        <v>714.28571428571433</v>
      </c>
      <c r="T59" s="369">
        <f t="shared" si="31"/>
        <v>10000</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298907.56302520999</v>
      </c>
      <c r="N60" s="81">
        <f t="shared" si="39"/>
        <v>10924.369747899162</v>
      </c>
      <c r="O60" s="387">
        <f t="shared" si="39"/>
        <v>0</v>
      </c>
      <c r="P60" s="81">
        <f t="shared" si="39"/>
        <v>84033.613445378141</v>
      </c>
      <c r="Q60" s="81">
        <f t="shared" si="39"/>
        <v>3361.3445378151259</v>
      </c>
      <c r="R60" s="321">
        <f t="shared" si="39"/>
        <v>10084.033613445379</v>
      </c>
      <c r="S60" s="81">
        <f t="shared" si="39"/>
        <v>7563.0252100840344</v>
      </c>
      <c r="T60" s="348">
        <f t="shared" ref="T60:T66" si="40">SUM(M60:S60)</f>
        <v>414873.94957983185</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1300</v>
      </c>
      <c r="H65" s="363"/>
      <c r="I65" s="64">
        <v>7100</v>
      </c>
      <c r="J65" s="65"/>
      <c r="K65" s="290"/>
      <c r="L65" s="65"/>
      <c r="M65" s="81">
        <f t="shared" ref="M65:M71" si="44">F65/1.19</f>
        <v>0</v>
      </c>
      <c r="N65" s="331">
        <f t="shared" ref="N65:S71" si="45">G65/1.19</f>
        <v>1092.4369747899161</v>
      </c>
      <c r="O65" s="387">
        <f t="shared" si="45"/>
        <v>0</v>
      </c>
      <c r="P65" s="331">
        <f t="shared" si="45"/>
        <v>5966.3865546218494</v>
      </c>
      <c r="Q65" s="331">
        <f t="shared" si="45"/>
        <v>0</v>
      </c>
      <c r="R65" s="331">
        <f t="shared" si="45"/>
        <v>0</v>
      </c>
      <c r="S65" s="331">
        <f t="shared" si="45"/>
        <v>0</v>
      </c>
      <c r="T65" s="100">
        <f t="shared" si="40"/>
        <v>7058.8235294117658</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4200</v>
      </c>
      <c r="H67" s="363"/>
      <c r="I67" s="300">
        <v>31100</v>
      </c>
      <c r="J67" s="299">
        <v>1000</v>
      </c>
      <c r="K67" s="299">
        <v>500</v>
      </c>
      <c r="L67" s="299">
        <v>500</v>
      </c>
      <c r="M67" s="295">
        <f t="shared" si="44"/>
        <v>5042.0168067226896</v>
      </c>
      <c r="N67" s="295">
        <f t="shared" si="45"/>
        <v>3529.4117647058824</v>
      </c>
      <c r="O67" s="387">
        <f t="shared" si="45"/>
        <v>0</v>
      </c>
      <c r="P67" s="295">
        <f t="shared" si="45"/>
        <v>26134.453781512606</v>
      </c>
      <c r="Q67" s="295">
        <f t="shared" si="45"/>
        <v>840.3361344537816</v>
      </c>
      <c r="R67" s="321">
        <f t="shared" si="45"/>
        <v>420.1680672268908</v>
      </c>
      <c r="S67" s="295">
        <f t="shared" si="45"/>
        <v>420.1680672268908</v>
      </c>
      <c r="T67" s="100">
        <f t="shared" ref="T67:T70" si="46">SUM(M67:S67)</f>
        <v>36386.554621848743</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2500</v>
      </c>
      <c r="H68" s="363"/>
      <c r="I68" s="300">
        <v>11800</v>
      </c>
      <c r="J68" s="299">
        <v>1000</v>
      </c>
      <c r="K68" s="299">
        <v>500</v>
      </c>
      <c r="L68" s="299">
        <v>500</v>
      </c>
      <c r="M68" s="295">
        <f t="shared" si="44"/>
        <v>9243.6974789915967</v>
      </c>
      <c r="N68" s="295">
        <f t="shared" si="45"/>
        <v>2100.840336134454</v>
      </c>
      <c r="O68" s="387">
        <f t="shared" si="45"/>
        <v>0</v>
      </c>
      <c r="P68" s="295">
        <f t="shared" si="45"/>
        <v>9915.9663865546227</v>
      </c>
      <c r="Q68" s="295">
        <f t="shared" si="45"/>
        <v>840.3361344537816</v>
      </c>
      <c r="R68" s="321">
        <f t="shared" si="45"/>
        <v>420.1680672268908</v>
      </c>
      <c r="S68" s="295">
        <f t="shared" si="45"/>
        <v>420.1680672268908</v>
      </c>
      <c r="T68" s="100">
        <f t="shared" si="46"/>
        <v>22941.176470588238</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147683.29350088659</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112000</v>
      </c>
      <c r="G74" s="64">
        <v>10000</v>
      </c>
      <c r="H74" s="363"/>
      <c r="I74" s="64">
        <v>46000</v>
      </c>
      <c r="J74" s="64"/>
      <c r="K74" s="293">
        <v>25000</v>
      </c>
      <c r="L74" s="64">
        <v>3000</v>
      </c>
      <c r="M74" s="81">
        <f t="shared" ref="M74:P75" si="50">F74/1.19</f>
        <v>94117.647058823539</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164705.88235294117</v>
      </c>
      <c r="U74" s="284" t="s">
        <v>90</v>
      </c>
      <c r="V74" s="342" t="s">
        <v>273</v>
      </c>
      <c r="W74" s="341" t="s">
        <v>280</v>
      </c>
    </row>
    <row r="75" spans="1:23" s="46" customFormat="1" ht="30.75" customHeight="1" thickBot="1" x14ac:dyDescent="0.25">
      <c r="A75" s="297">
        <v>66</v>
      </c>
      <c r="B75" s="212" t="s">
        <v>49</v>
      </c>
      <c r="C75" s="210">
        <v>53</v>
      </c>
      <c r="D75" s="48" t="s">
        <v>309</v>
      </c>
      <c r="E75" s="375" t="s">
        <v>294</v>
      </c>
      <c r="F75" s="211">
        <v>30000</v>
      </c>
      <c r="G75" s="211"/>
      <c r="H75" s="363"/>
      <c r="I75" s="211"/>
      <c r="J75" s="211"/>
      <c r="K75" s="293"/>
      <c r="L75" s="211"/>
      <c r="M75" s="209">
        <f t="shared" si="50"/>
        <v>25210.084033613446</v>
      </c>
      <c r="N75" s="209">
        <f t="shared" si="50"/>
        <v>0</v>
      </c>
      <c r="O75" s="387">
        <f t="shared" si="50"/>
        <v>0</v>
      </c>
      <c r="P75" s="209">
        <f t="shared" si="50"/>
        <v>0</v>
      </c>
      <c r="Q75" s="209">
        <f>J75/1.19</f>
        <v>0</v>
      </c>
      <c r="R75" s="288">
        <f>K75/1.19</f>
        <v>0</v>
      </c>
      <c r="S75" s="209">
        <f>L75/1.19</f>
        <v>0</v>
      </c>
      <c r="T75" s="325">
        <f>SUM(M75:S75)</f>
        <v>25210.084033613446</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1652237.529874335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3452464.9602960446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6"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6" si="70">G96/1.19</f>
        <v>0</v>
      </c>
      <c r="O96" s="387">
        <f t="shared" si="70"/>
        <v>0</v>
      </c>
      <c r="P96" s="382">
        <f t="shared" ref="P96" si="71">I96/1.19</f>
        <v>0</v>
      </c>
      <c r="Q96" s="382">
        <f t="shared" ref="Q96" si="72">J96/1.19</f>
        <v>0</v>
      </c>
      <c r="R96" s="382">
        <f t="shared" ref="R96" si="73">K96/1.19</f>
        <v>0</v>
      </c>
      <c r="S96" s="382">
        <f t="shared" ref="S96" si="74">L96/1.19</f>
        <v>0</v>
      </c>
      <c r="T96" s="100">
        <f t="shared" si="69"/>
        <v>126050.42016806723</v>
      </c>
      <c r="U96" s="373" t="s">
        <v>90</v>
      </c>
      <c r="V96" s="85" t="s">
        <v>270</v>
      </c>
      <c r="W96" s="85" t="s">
        <v>270</v>
      </c>
    </row>
    <row r="97" spans="1:41" s="46" customFormat="1" ht="28.5" customHeight="1" thickBot="1" x14ac:dyDescent="0.25">
      <c r="A97" s="381">
        <v>88</v>
      </c>
      <c r="B97" s="223"/>
      <c r="C97" s="223"/>
      <c r="D97" s="48" t="s">
        <v>203</v>
      </c>
      <c r="E97" s="270"/>
      <c r="F97" s="224">
        <f>SUM(F93:F96)</f>
        <v>715000</v>
      </c>
      <c r="G97" s="322"/>
      <c r="H97" s="363"/>
      <c r="I97" s="322"/>
      <c r="J97" s="322"/>
      <c r="K97" s="322"/>
      <c r="L97" s="307"/>
      <c r="M97" s="306">
        <f>SUM(M93:M96)</f>
        <v>600840.33613445377</v>
      </c>
      <c r="N97" s="382">
        <f t="shared" ref="N97:T97" si="75">SUM(N93:N96)</f>
        <v>0</v>
      </c>
      <c r="O97" s="387">
        <f t="shared" si="75"/>
        <v>0</v>
      </c>
      <c r="P97" s="382">
        <f t="shared" si="75"/>
        <v>0</v>
      </c>
      <c r="Q97" s="382">
        <f t="shared" si="75"/>
        <v>0</v>
      </c>
      <c r="R97" s="382">
        <f t="shared" si="75"/>
        <v>0</v>
      </c>
      <c r="S97" s="382">
        <f t="shared" si="75"/>
        <v>0</v>
      </c>
      <c r="T97" s="382">
        <f t="shared" si="75"/>
        <v>600840.33613445377</v>
      </c>
      <c r="U97" s="285"/>
      <c r="V97" s="86"/>
      <c r="W97" s="87"/>
      <c r="Z97" s="34"/>
    </row>
    <row r="98" spans="1:41" s="46" customFormat="1" ht="35.25" customHeight="1" thickBot="1" x14ac:dyDescent="0.25">
      <c r="A98" s="381">
        <v>89</v>
      </c>
      <c r="B98" s="344" t="s">
        <v>289</v>
      </c>
      <c r="C98" s="344">
        <v>67</v>
      </c>
      <c r="D98" s="48" t="s">
        <v>290</v>
      </c>
      <c r="E98" s="346"/>
      <c r="F98" s="345"/>
      <c r="G98" s="345"/>
      <c r="H98" s="363"/>
      <c r="I98" s="345"/>
      <c r="J98" s="345"/>
      <c r="K98" s="345"/>
      <c r="L98" s="345"/>
      <c r="M98" s="343">
        <f t="shared" ref="M98:S99" si="76">F98/1.19</f>
        <v>0</v>
      </c>
      <c r="N98" s="343">
        <f t="shared" si="76"/>
        <v>0</v>
      </c>
      <c r="O98" s="387">
        <f t="shared" si="76"/>
        <v>0</v>
      </c>
      <c r="P98" s="343">
        <f t="shared" si="76"/>
        <v>0</v>
      </c>
      <c r="Q98" s="343">
        <f t="shared" si="76"/>
        <v>0</v>
      </c>
      <c r="R98" s="343">
        <f t="shared" si="76"/>
        <v>0</v>
      </c>
      <c r="S98" s="343">
        <f t="shared" si="76"/>
        <v>0</v>
      </c>
      <c r="T98" s="343">
        <f>SUM(M98:S98)</f>
        <v>0</v>
      </c>
      <c r="U98" s="347"/>
      <c r="V98" s="85"/>
      <c r="W98" s="85"/>
      <c r="Z98" s="34"/>
    </row>
    <row r="99" spans="1:41" s="46" customFormat="1" ht="28.5" customHeight="1" thickBot="1" x14ac:dyDescent="0.25">
      <c r="A99" s="381">
        <v>90</v>
      </c>
      <c r="B99" s="374" t="s">
        <v>289</v>
      </c>
      <c r="C99" s="374">
        <v>67.099999999999994</v>
      </c>
      <c r="D99" s="48" t="s">
        <v>345</v>
      </c>
      <c r="E99" s="362" t="s">
        <v>350</v>
      </c>
      <c r="F99" s="363">
        <v>80000</v>
      </c>
      <c r="G99" s="363"/>
      <c r="H99" s="363"/>
      <c r="I99" s="363"/>
      <c r="J99" s="363"/>
      <c r="K99" s="363"/>
      <c r="L99" s="363"/>
      <c r="M99" s="372">
        <f t="shared" si="76"/>
        <v>67226.890756302528</v>
      </c>
      <c r="N99" s="372">
        <f t="shared" si="76"/>
        <v>0</v>
      </c>
      <c r="O99" s="387">
        <f t="shared" si="76"/>
        <v>0</v>
      </c>
      <c r="P99" s="372">
        <f t="shared" si="76"/>
        <v>0</v>
      </c>
      <c r="Q99" s="372">
        <f t="shared" si="76"/>
        <v>0</v>
      </c>
      <c r="R99" s="372">
        <f t="shared" si="76"/>
        <v>0</v>
      </c>
      <c r="S99" s="372">
        <f t="shared" si="76"/>
        <v>0</v>
      </c>
      <c r="T99" s="382">
        <f>SUM(M99:S99)</f>
        <v>67226.890756302528</v>
      </c>
      <c r="U99" s="373" t="s">
        <v>90</v>
      </c>
      <c r="V99" s="85" t="s">
        <v>265</v>
      </c>
      <c r="W99" s="85" t="s">
        <v>270</v>
      </c>
      <c r="Z99" s="34"/>
    </row>
    <row r="100" spans="1:41" s="46" customFormat="1" ht="28.5" customHeight="1" thickBot="1" x14ac:dyDescent="0.25">
      <c r="A100" s="381">
        <v>91</v>
      </c>
      <c r="B100" s="344"/>
      <c r="C100" s="344"/>
      <c r="D100" s="48" t="s">
        <v>291</v>
      </c>
      <c r="E100" s="346"/>
      <c r="F100" s="345">
        <f>SUM(F98:F99)</f>
        <v>80000</v>
      </c>
      <c r="G100" s="345"/>
      <c r="H100" s="363"/>
      <c r="I100" s="345"/>
      <c r="J100" s="345"/>
      <c r="K100" s="345"/>
      <c r="L100" s="345"/>
      <c r="M100" s="369">
        <f>SUM(M98:M99)</f>
        <v>67226.890756302528</v>
      </c>
      <c r="N100" s="382">
        <f t="shared" ref="N100:T100" si="77">SUM(N98:N99)</f>
        <v>0</v>
      </c>
      <c r="O100" s="387">
        <f t="shared" si="77"/>
        <v>0</v>
      </c>
      <c r="P100" s="382">
        <f t="shared" si="77"/>
        <v>0</v>
      </c>
      <c r="Q100" s="382">
        <f t="shared" si="77"/>
        <v>0</v>
      </c>
      <c r="R100" s="382">
        <f t="shared" si="77"/>
        <v>0</v>
      </c>
      <c r="S100" s="382">
        <f t="shared" si="77"/>
        <v>0</v>
      </c>
      <c r="T100" s="382">
        <f t="shared" si="77"/>
        <v>67226.890756302528</v>
      </c>
      <c r="U100" s="285"/>
      <c r="V100" s="86"/>
      <c r="W100" s="87"/>
      <c r="Z100" s="34"/>
    </row>
    <row r="101" spans="1:41" s="46" customFormat="1" ht="34.5" customHeight="1" thickBot="1" x14ac:dyDescent="0.25">
      <c r="A101" s="381">
        <v>92</v>
      </c>
      <c r="B101" s="223"/>
      <c r="C101" s="223"/>
      <c r="D101" s="48" t="s">
        <v>64</v>
      </c>
      <c r="E101" s="270"/>
      <c r="F101" s="224"/>
      <c r="G101" s="41"/>
      <c r="H101" s="41"/>
      <c r="I101" s="41"/>
      <c r="J101" s="41"/>
      <c r="K101" s="41"/>
      <c r="L101" s="41"/>
      <c r="M101" s="225"/>
      <c r="N101" s="225"/>
      <c r="O101" s="387"/>
      <c r="P101" s="225"/>
      <c r="Q101" s="225"/>
      <c r="R101" s="288"/>
      <c r="S101" s="225"/>
      <c r="T101" s="100"/>
      <c r="U101" s="285"/>
      <c r="V101" s="86"/>
      <c r="W101" s="87"/>
      <c r="AC101" s="272"/>
    </row>
    <row r="102" spans="1:41" s="46" customFormat="1" ht="35.25" customHeight="1" thickBot="1" x14ac:dyDescent="0.25">
      <c r="A102" s="381">
        <v>93</v>
      </c>
      <c r="B102" s="317" t="s">
        <v>65</v>
      </c>
      <c r="C102" s="317">
        <v>68</v>
      </c>
      <c r="D102" s="383" t="s">
        <v>349</v>
      </c>
      <c r="E102" s="362" t="s">
        <v>348</v>
      </c>
      <c r="F102" s="318">
        <v>40000</v>
      </c>
      <c r="G102" s="318"/>
      <c r="H102" s="363"/>
      <c r="I102" s="318"/>
      <c r="J102" s="318"/>
      <c r="K102" s="318"/>
      <c r="L102" s="318"/>
      <c r="M102" s="316">
        <f>F102/1.19</f>
        <v>33613.445378151264</v>
      </c>
      <c r="N102" s="321">
        <v>0</v>
      </c>
      <c r="O102" s="387">
        <v>0</v>
      </c>
      <c r="P102" s="321">
        <v>0</v>
      </c>
      <c r="Q102" s="321">
        <v>0</v>
      </c>
      <c r="R102" s="321">
        <v>0</v>
      </c>
      <c r="S102" s="316">
        <v>0</v>
      </c>
      <c r="T102" s="100">
        <f>SUM(M102:R102)</f>
        <v>33613.445378151264</v>
      </c>
      <c r="U102" s="347" t="s">
        <v>90</v>
      </c>
      <c r="V102" s="85" t="s">
        <v>273</v>
      </c>
      <c r="W102" s="85" t="s">
        <v>275</v>
      </c>
    </row>
    <row r="103" spans="1:41" ht="29.25" customHeight="1" thickBot="1" x14ac:dyDescent="0.25">
      <c r="A103" s="381">
        <v>94</v>
      </c>
      <c r="B103" s="39"/>
      <c r="C103" s="39"/>
      <c r="D103" s="48" t="s">
        <v>66</v>
      </c>
      <c r="E103" s="270"/>
      <c r="F103" s="64">
        <f>SUM(F102)</f>
        <v>40000</v>
      </c>
      <c r="G103" s="322"/>
      <c r="H103" s="363"/>
      <c r="I103" s="322"/>
      <c r="J103" s="322"/>
      <c r="K103" s="322"/>
      <c r="L103" s="318"/>
      <c r="M103" s="321">
        <f>SUM(M102)</f>
        <v>33613.445378151264</v>
      </c>
      <c r="N103" s="321">
        <v>0</v>
      </c>
      <c r="O103" s="387">
        <v>0</v>
      </c>
      <c r="P103" s="321">
        <v>0</v>
      </c>
      <c r="Q103" s="321">
        <v>0</v>
      </c>
      <c r="R103" s="321">
        <v>0</v>
      </c>
      <c r="S103" s="316">
        <f>S102</f>
        <v>0</v>
      </c>
      <c r="T103" s="316">
        <f>SUM(T102)</f>
        <v>33613.445378151264</v>
      </c>
      <c r="U103" s="285"/>
      <c r="V103" s="91"/>
      <c r="W103" s="92"/>
    </row>
    <row r="104" spans="1:41" s="46" customFormat="1" ht="35.25" customHeight="1" thickBot="1" x14ac:dyDescent="0.25">
      <c r="A104" s="381">
        <v>95</v>
      </c>
      <c r="B104" s="315">
        <v>59.4</v>
      </c>
      <c r="C104" s="310">
        <v>69</v>
      </c>
      <c r="D104" s="48" t="s">
        <v>245</v>
      </c>
      <c r="E104" s="312" t="s">
        <v>247</v>
      </c>
      <c r="F104" s="311">
        <v>103500</v>
      </c>
      <c r="G104" s="311"/>
      <c r="H104" s="363"/>
      <c r="I104" s="311"/>
      <c r="J104" s="311"/>
      <c r="K104" s="311"/>
      <c r="L104" s="311"/>
      <c r="M104" s="309">
        <f>F104</f>
        <v>103500</v>
      </c>
      <c r="N104" s="321">
        <f t="shared" ref="N104:S104" si="78">G104/1.19</f>
        <v>0</v>
      </c>
      <c r="O104" s="387">
        <f t="shared" si="78"/>
        <v>0</v>
      </c>
      <c r="P104" s="321">
        <f t="shared" si="78"/>
        <v>0</v>
      </c>
      <c r="Q104" s="321">
        <f t="shared" si="78"/>
        <v>0</v>
      </c>
      <c r="R104" s="321">
        <f t="shared" si="78"/>
        <v>0</v>
      </c>
      <c r="S104" s="309">
        <f t="shared" si="78"/>
        <v>0</v>
      </c>
      <c r="T104" s="309">
        <f>SUM(M104:S104)</f>
        <v>103500</v>
      </c>
      <c r="U104" s="313" t="s">
        <v>90</v>
      </c>
      <c r="V104" s="342" t="s">
        <v>273</v>
      </c>
      <c r="W104" s="341" t="s">
        <v>266</v>
      </c>
    </row>
    <row r="105" spans="1:41" s="46" customFormat="1" ht="29.25" customHeight="1" thickBot="1" x14ac:dyDescent="0.25">
      <c r="A105" s="381">
        <v>96</v>
      </c>
      <c r="B105" s="310"/>
      <c r="C105" s="310"/>
      <c r="D105" s="48" t="s">
        <v>246</v>
      </c>
      <c r="E105" s="312"/>
      <c r="F105" s="311"/>
      <c r="G105" s="311"/>
      <c r="H105" s="363"/>
      <c r="I105" s="311"/>
      <c r="J105" s="311"/>
      <c r="K105" s="311"/>
      <c r="L105" s="311"/>
      <c r="M105" s="309">
        <f t="shared" ref="M105:S105" si="79">SUM(M104)</f>
        <v>103500</v>
      </c>
      <c r="N105" s="321">
        <f t="shared" si="79"/>
        <v>0</v>
      </c>
      <c r="O105" s="387">
        <f t="shared" si="79"/>
        <v>0</v>
      </c>
      <c r="P105" s="321">
        <f t="shared" si="79"/>
        <v>0</v>
      </c>
      <c r="Q105" s="321">
        <f t="shared" si="79"/>
        <v>0</v>
      </c>
      <c r="R105" s="309">
        <f t="shared" si="79"/>
        <v>0</v>
      </c>
      <c r="S105" s="309">
        <f t="shared" si="79"/>
        <v>0</v>
      </c>
      <c r="T105" s="309">
        <f>SUM(M105:S105)</f>
        <v>103500</v>
      </c>
      <c r="U105" s="285"/>
      <c r="V105" s="91"/>
      <c r="W105" s="92"/>
    </row>
    <row r="106" spans="1:41" ht="28.5" customHeight="1" thickBot="1" x14ac:dyDescent="0.25">
      <c r="A106" s="381">
        <v>97</v>
      </c>
      <c r="B106" s="39"/>
      <c r="C106" s="39"/>
      <c r="D106" s="59" t="s">
        <v>67</v>
      </c>
      <c r="E106" s="270"/>
      <c r="F106" s="40"/>
      <c r="G106" s="40"/>
      <c r="H106" s="40"/>
      <c r="I106" s="40"/>
      <c r="J106" s="40"/>
      <c r="K106" s="40"/>
      <c r="L106" s="40"/>
      <c r="M106" s="331">
        <f t="shared" ref="M106:T106" si="80">M91+M97+M100+M103+M105</f>
        <v>2457418.2021432426</v>
      </c>
      <c r="N106" s="369">
        <f t="shared" si="80"/>
        <v>304143.85937861382</v>
      </c>
      <c r="O106" s="387">
        <f t="shared" si="80"/>
        <v>92436.97478991597</v>
      </c>
      <c r="P106" s="369">
        <f t="shared" si="80"/>
        <v>1165923.9842726078</v>
      </c>
      <c r="Q106" s="369">
        <f t="shared" si="80"/>
        <v>46272.453935702732</v>
      </c>
      <c r="R106" s="369">
        <f t="shared" si="80"/>
        <v>159972.2457790456</v>
      </c>
      <c r="S106" s="369">
        <f t="shared" si="80"/>
        <v>31477.912265823761</v>
      </c>
      <c r="T106" s="369">
        <f t="shared" si="80"/>
        <v>4257645.6325649526</v>
      </c>
      <c r="U106" s="314"/>
      <c r="V106" s="86"/>
      <c r="W106" s="87"/>
    </row>
    <row r="107" spans="1:41" s="9" customFormat="1" ht="28.5" customHeight="1" thickBot="1" x14ac:dyDescent="0.25">
      <c r="A107" s="381">
        <v>98</v>
      </c>
      <c r="B107" s="39"/>
      <c r="C107" s="39"/>
      <c r="D107" s="59" t="s">
        <v>138</v>
      </c>
      <c r="E107" s="270"/>
      <c r="F107" s="81" t="s">
        <v>109</v>
      </c>
      <c r="G107" s="64"/>
      <c r="H107" s="363"/>
      <c r="I107" s="64"/>
      <c r="J107" s="64"/>
      <c r="K107" s="293"/>
      <c r="L107" s="64"/>
      <c r="M107" s="81"/>
      <c r="N107" s="81"/>
      <c r="O107" s="387"/>
      <c r="P107" s="81"/>
      <c r="Q107" s="81"/>
      <c r="R107" s="288"/>
      <c r="S107" s="81"/>
      <c r="T107" s="100"/>
      <c r="U107" s="285"/>
      <c r="V107" s="86"/>
      <c r="W107" s="87"/>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81">
        <v>99</v>
      </c>
      <c r="B108" s="39" t="s">
        <v>68</v>
      </c>
      <c r="C108" s="39">
        <v>70</v>
      </c>
      <c r="D108" s="48" t="s">
        <v>302</v>
      </c>
      <c r="E108" s="270" t="s">
        <v>69</v>
      </c>
      <c r="F108" s="64">
        <v>60000</v>
      </c>
      <c r="G108" s="64">
        <v>0</v>
      </c>
      <c r="H108" s="363"/>
      <c r="I108" s="64">
        <v>0</v>
      </c>
      <c r="J108" s="64">
        <v>0</v>
      </c>
      <c r="K108" s="293">
        <v>0</v>
      </c>
      <c r="L108" s="64">
        <v>0</v>
      </c>
      <c r="M108" s="81">
        <f t="shared" ref="M108:S108" si="81">F108/1.09</f>
        <v>55045.871559633022</v>
      </c>
      <c r="N108" s="321">
        <f t="shared" si="81"/>
        <v>0</v>
      </c>
      <c r="O108" s="387">
        <f t="shared" si="81"/>
        <v>0</v>
      </c>
      <c r="P108" s="321">
        <f t="shared" si="81"/>
        <v>0</v>
      </c>
      <c r="Q108" s="321">
        <f t="shared" si="81"/>
        <v>0</v>
      </c>
      <c r="R108" s="321">
        <f t="shared" si="81"/>
        <v>0</v>
      </c>
      <c r="S108" s="81">
        <f t="shared" si="81"/>
        <v>0</v>
      </c>
      <c r="T108" s="100">
        <f>SUM(M108:S108)</f>
        <v>55045.871559633022</v>
      </c>
      <c r="U108" s="454" t="s">
        <v>239</v>
      </c>
      <c r="V108" s="342" t="s">
        <v>271</v>
      </c>
      <c r="W108" s="194" t="s">
        <v>280</v>
      </c>
    </row>
    <row r="109" spans="1:41" ht="36.75" customHeight="1" thickBot="1" x14ac:dyDescent="0.25">
      <c r="A109" s="381">
        <v>100</v>
      </c>
      <c r="B109" s="39" t="s">
        <v>47</v>
      </c>
      <c r="C109" s="39">
        <v>71</v>
      </c>
      <c r="D109" s="48" t="s">
        <v>301</v>
      </c>
      <c r="E109" s="270" t="s">
        <v>70</v>
      </c>
      <c r="F109" s="64">
        <v>60000</v>
      </c>
      <c r="G109" s="64">
        <v>0</v>
      </c>
      <c r="H109" s="363"/>
      <c r="I109" s="64">
        <v>0</v>
      </c>
      <c r="J109" s="64">
        <v>0</v>
      </c>
      <c r="K109" s="293">
        <v>0</v>
      </c>
      <c r="L109" s="64">
        <v>0</v>
      </c>
      <c r="M109" s="81">
        <f t="shared" ref="M109:R109" si="82">F109/1.19</f>
        <v>50420.168067226892</v>
      </c>
      <c r="N109" s="321">
        <f t="shared" si="82"/>
        <v>0</v>
      </c>
      <c r="O109" s="387">
        <f t="shared" si="82"/>
        <v>0</v>
      </c>
      <c r="P109" s="321">
        <f t="shared" si="82"/>
        <v>0</v>
      </c>
      <c r="Q109" s="321">
        <f t="shared" si="82"/>
        <v>0</v>
      </c>
      <c r="R109" s="321">
        <f t="shared" si="82"/>
        <v>0</v>
      </c>
      <c r="S109" s="81">
        <f>L109/1.09</f>
        <v>0</v>
      </c>
      <c r="T109" s="100">
        <f t="shared" ref="T109:T110" si="83">SUM(M109:S109)</f>
        <v>50420.168067226892</v>
      </c>
      <c r="U109" s="455"/>
      <c r="V109" s="367" t="s">
        <v>271</v>
      </c>
      <c r="W109" s="194" t="s">
        <v>280</v>
      </c>
    </row>
    <row r="110" spans="1:41" ht="27" customHeight="1" thickBot="1" x14ac:dyDescent="0.25">
      <c r="A110" s="381">
        <v>101</v>
      </c>
      <c r="B110" s="56"/>
      <c r="C110" s="39"/>
      <c r="D110" s="48" t="s">
        <v>71</v>
      </c>
      <c r="E110" s="270"/>
      <c r="F110" s="64">
        <f t="shared" ref="F110:S110" si="84">SUM(F108:F109)</f>
        <v>120000</v>
      </c>
      <c r="G110" s="322">
        <f t="shared" si="84"/>
        <v>0</v>
      </c>
      <c r="H110" s="363"/>
      <c r="I110" s="322">
        <f t="shared" si="84"/>
        <v>0</v>
      </c>
      <c r="J110" s="322">
        <f t="shared" si="84"/>
        <v>0</v>
      </c>
      <c r="K110" s="322">
        <f t="shared" si="84"/>
        <v>0</v>
      </c>
      <c r="L110" s="64">
        <f t="shared" si="84"/>
        <v>0</v>
      </c>
      <c r="M110" s="81">
        <f t="shared" si="84"/>
        <v>105466.03962685991</v>
      </c>
      <c r="N110" s="321">
        <f t="shared" si="84"/>
        <v>0</v>
      </c>
      <c r="O110" s="387">
        <f t="shared" si="84"/>
        <v>0</v>
      </c>
      <c r="P110" s="321">
        <f t="shared" si="84"/>
        <v>0</v>
      </c>
      <c r="Q110" s="321">
        <f t="shared" si="84"/>
        <v>0</v>
      </c>
      <c r="R110" s="321">
        <f t="shared" si="84"/>
        <v>0</v>
      </c>
      <c r="S110" s="81">
        <f t="shared" si="84"/>
        <v>0</v>
      </c>
      <c r="T110" s="100">
        <f t="shared" si="83"/>
        <v>105466.03962685991</v>
      </c>
      <c r="U110" s="285"/>
      <c r="V110" s="350"/>
      <c r="W110" s="92"/>
    </row>
    <row r="111" spans="1:41" s="46" customFormat="1" ht="27" customHeight="1" x14ac:dyDescent="0.2">
      <c r="A111" s="251"/>
      <c r="B111" s="252"/>
      <c r="C111" s="251"/>
      <c r="D111" s="253"/>
      <c r="E111" s="250"/>
      <c r="F111" s="107"/>
      <c r="G111" s="107"/>
      <c r="H111" s="107"/>
      <c r="I111" s="107"/>
      <c r="J111" s="107"/>
      <c r="K111" s="107"/>
      <c r="L111" s="107"/>
      <c r="M111" s="254"/>
      <c r="N111" s="254"/>
      <c r="O111" s="254"/>
      <c r="P111" s="254"/>
      <c r="Q111" s="254"/>
      <c r="R111" s="254"/>
      <c r="S111" s="254"/>
      <c r="T111" s="255"/>
      <c r="U111" s="256"/>
      <c r="V111" s="351"/>
      <c r="W111" s="352"/>
    </row>
    <row r="112" spans="1:41" ht="19.5" customHeight="1" x14ac:dyDescent="0.25">
      <c r="A112" s="66"/>
      <c r="B112" s="66"/>
      <c r="C112" s="66"/>
      <c r="D112" s="67" t="s">
        <v>189</v>
      </c>
      <c r="E112" s="66"/>
      <c r="F112" s="66"/>
      <c r="G112" s="110"/>
      <c r="H112" s="258"/>
      <c r="I112" s="110"/>
      <c r="J112" s="110"/>
      <c r="K112" s="258"/>
      <c r="L112" s="110"/>
      <c r="M112" s="456" t="s">
        <v>241</v>
      </c>
      <c r="N112" s="456"/>
      <c r="O112" s="390"/>
      <c r="P112" s="67"/>
      <c r="Q112" s="408" t="s">
        <v>380</v>
      </c>
      <c r="R112" s="408"/>
      <c r="S112" s="408"/>
      <c r="T112" s="408"/>
      <c r="U112" s="407" t="s">
        <v>249</v>
      </c>
      <c r="V112" s="407"/>
      <c r="W112" s="407"/>
      <c r="X112" s="46"/>
    </row>
    <row r="113" spans="1:24" ht="15.75" customHeight="1" x14ac:dyDescent="0.25">
      <c r="A113" s="405" t="s">
        <v>147</v>
      </c>
      <c r="B113" s="405"/>
      <c r="C113" s="405"/>
      <c r="D113" s="405"/>
      <c r="E113" s="457" t="s">
        <v>223</v>
      </c>
      <c r="F113" s="457"/>
      <c r="G113" s="457"/>
      <c r="H113" s="457"/>
      <c r="I113" s="457"/>
      <c r="J113" s="457"/>
      <c r="K113" s="457"/>
      <c r="L113" s="457"/>
      <c r="M113" s="457"/>
      <c r="N113" s="457"/>
      <c r="O113" s="457"/>
      <c r="P113" s="457"/>
      <c r="Q113" s="461" t="s">
        <v>356</v>
      </c>
      <c r="R113" s="461"/>
      <c r="S113" s="461"/>
      <c r="T113" s="461"/>
      <c r="U113" s="447" t="s">
        <v>376</v>
      </c>
      <c r="V113" s="447"/>
      <c r="W113" s="447"/>
    </row>
    <row r="114" spans="1:24" ht="15.75" customHeight="1" x14ac:dyDescent="0.25">
      <c r="A114" s="66"/>
      <c r="B114" s="405" t="s">
        <v>185</v>
      </c>
      <c r="C114" s="405"/>
      <c r="D114" s="405"/>
      <c r="E114" s="66"/>
      <c r="F114" s="117"/>
      <c r="G114" s="110"/>
      <c r="H114" s="258"/>
      <c r="I114" s="110"/>
      <c r="J114" s="110"/>
      <c r="K114" s="258"/>
      <c r="L114" s="110"/>
      <c r="M114" s="407" t="s">
        <v>80</v>
      </c>
      <c r="N114" s="407"/>
      <c r="O114" s="386"/>
      <c r="P114" s="106"/>
      <c r="Q114" s="408" t="s">
        <v>169</v>
      </c>
      <c r="R114" s="408"/>
      <c r="S114" s="408"/>
      <c r="T114" s="408"/>
      <c r="U114" s="410" t="s">
        <v>377</v>
      </c>
      <c r="V114" s="410"/>
      <c r="W114" s="410"/>
      <c r="X114" s="46"/>
    </row>
    <row r="115" spans="1:24" ht="17.25" customHeight="1" x14ac:dyDescent="0.25">
      <c r="D115" s="14"/>
      <c r="E115" s="1"/>
      <c r="F115" s="15"/>
      <c r="N115" s="12"/>
      <c r="O115" s="12"/>
      <c r="P115" s="12"/>
      <c r="Q115" s="12"/>
      <c r="R115" s="12"/>
      <c r="S115" s="12"/>
      <c r="T115" s="12"/>
      <c r="U115" s="12"/>
      <c r="V115" s="446"/>
      <c r="W115" s="446"/>
      <c r="X115" s="16"/>
    </row>
  </sheetData>
  <mergeCells count="5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V115:W115"/>
    <mergeCell ref="Q114:R114"/>
    <mergeCell ref="U113:W113"/>
    <mergeCell ref="V6:V8"/>
    <mergeCell ref="U114:W114"/>
    <mergeCell ref="V24:W24"/>
    <mergeCell ref="Q112:R112"/>
    <mergeCell ref="N7:N8"/>
    <mergeCell ref="P7:P8"/>
    <mergeCell ref="C9:C10"/>
    <mergeCell ref="B9:B10"/>
    <mergeCell ref="D9:D10"/>
    <mergeCell ref="C6:C8"/>
    <mergeCell ref="B6:B8"/>
    <mergeCell ref="D6:D8"/>
    <mergeCell ref="O7:O8"/>
    <mergeCell ref="M9:M10"/>
    <mergeCell ref="N9:N10"/>
    <mergeCell ref="H9:H10"/>
    <mergeCell ref="O9:O10"/>
    <mergeCell ref="F9:F10"/>
    <mergeCell ref="A113:D113"/>
    <mergeCell ref="E9:E10"/>
    <mergeCell ref="A9:A10"/>
    <mergeCell ref="B114:D114"/>
    <mergeCell ref="A6:A8"/>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2022-03-30T06:33:47Z</cp:lastPrinted>
  <dcterms:created xsi:type="dcterms:W3CDTF">2016-08-11T08:26:23Z</dcterms:created>
  <dcterms:modified xsi:type="dcterms:W3CDTF">2022-03-30T13:00:33Z</dcterms:modified>
</cp:coreProperties>
</file>