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mc:AlternateContent xmlns:mc="http://schemas.openxmlformats.org/markup-compatibility/2006">
    <mc:Choice Requires="x15">
      <x15ac:absPath xmlns:x15ac="http://schemas.microsoft.com/office/spreadsheetml/2010/11/ac" url="D:\Sebi\2018\Pagina Internet Site\Interventii site\003. Achizitii\004. 10.08.2018 - centralizator\"/>
    </mc:Choice>
  </mc:AlternateContent>
  <xr:revisionPtr revIDLastSave="0" documentId="8_{B14EA33B-B521-4DE3-9CA6-0789FAF51DBC}" xr6:coauthVersionLast="34" xr6:coauthVersionMax="34" xr10:uidLastSave="{00000000-0000-0000-0000-000000000000}"/>
  <bookViews>
    <workbookView xWindow="0" yWindow="0" windowWidth="28800" windowHeight="12225" tabRatio="751" xr2:uid="{00000000-000D-0000-FFFF-FFFF00000000}"/>
  </bookViews>
  <sheets>
    <sheet name="Sheet1" sheetId="4" r:id="rId1"/>
    <sheet name="Sheet2" sheetId="3" r:id="rId2"/>
  </sheets>
  <definedNames>
    <definedName name="_20.01.01">Sheet2!$B$13</definedName>
    <definedName name="_xlnm.Print_Titles" localSheetId="0">Sheet1!$17:$19</definedName>
    <definedName name="_xlnm.Print_Titles" localSheetId="1">Sheet2!$10:$12</definedName>
  </definedNames>
  <calcPr calcId="162913"/>
</workbook>
</file>

<file path=xl/calcChain.xml><?xml version="1.0" encoding="utf-8"?>
<calcChain xmlns="http://schemas.openxmlformats.org/spreadsheetml/2006/main">
  <c r="R108" i="3" l="1"/>
  <c r="Y85" i="3" l="1"/>
  <c r="Z85" i="3"/>
  <c r="AA85" i="3"/>
  <c r="AB85" i="3"/>
  <c r="AB87" i="3" s="1"/>
  <c r="AC85" i="3"/>
  <c r="T13" i="3"/>
  <c r="AB43" i="3"/>
  <c r="AB47" i="3" s="1"/>
  <c r="AC43" i="3"/>
  <c r="Z24" i="3"/>
  <c r="AC13" i="3"/>
  <c r="G113" i="3"/>
  <c r="H113" i="3"/>
  <c r="I113" i="3"/>
  <c r="J113" i="3"/>
  <c r="K113" i="3"/>
  <c r="L113" i="3"/>
  <c r="M113" i="3"/>
  <c r="N113" i="3"/>
  <c r="O113" i="3"/>
  <c r="AA116" i="3"/>
  <c r="AA119" i="3" s="1"/>
  <c r="AB116" i="3"/>
  <c r="AC116" i="3"/>
  <c r="AA117" i="3"/>
  <c r="AB117" i="3"/>
  <c r="AC117" i="3"/>
  <c r="AA118" i="3"/>
  <c r="AB118" i="3"/>
  <c r="AC118" i="3"/>
  <c r="AB111" i="3"/>
  <c r="AC111" i="3"/>
  <c r="AB112" i="3"/>
  <c r="AB113" i="3" s="1"/>
  <c r="AC112" i="3"/>
  <c r="AC113" i="3" s="1"/>
  <c r="AB109" i="3"/>
  <c r="AC109" i="3"/>
  <c r="AB108" i="3"/>
  <c r="AC108" i="3"/>
  <c r="S102" i="3"/>
  <c r="T102" i="3"/>
  <c r="U102" i="3"/>
  <c r="V102" i="3"/>
  <c r="W102" i="3"/>
  <c r="X102" i="3"/>
  <c r="Y102" i="3"/>
  <c r="Z102" i="3"/>
  <c r="AA102" i="3"/>
  <c r="AB102" i="3"/>
  <c r="AC102" i="3"/>
  <c r="S103" i="3"/>
  <c r="T103" i="3"/>
  <c r="U103" i="3"/>
  <c r="V103" i="3"/>
  <c r="W103" i="3"/>
  <c r="X103" i="3"/>
  <c r="Y103" i="3"/>
  <c r="Z103" i="3"/>
  <c r="AA103" i="3"/>
  <c r="AB103" i="3"/>
  <c r="AC103" i="3"/>
  <c r="S104" i="3"/>
  <c r="T104" i="3"/>
  <c r="U104" i="3"/>
  <c r="V104" i="3"/>
  <c r="W104" i="3"/>
  <c r="X104" i="3"/>
  <c r="Y104" i="3"/>
  <c r="Z104" i="3"/>
  <c r="AA104" i="3"/>
  <c r="AB104" i="3"/>
  <c r="AC104" i="3"/>
  <c r="S105" i="3"/>
  <c r="T105" i="3"/>
  <c r="U105" i="3"/>
  <c r="V105" i="3"/>
  <c r="W105" i="3"/>
  <c r="X105" i="3"/>
  <c r="Y105" i="3"/>
  <c r="Z105" i="3"/>
  <c r="AA105" i="3"/>
  <c r="AB105" i="3"/>
  <c r="AC105" i="3"/>
  <c r="S106" i="3"/>
  <c r="T106" i="3"/>
  <c r="U106" i="3"/>
  <c r="V106" i="3"/>
  <c r="W106" i="3"/>
  <c r="X106" i="3"/>
  <c r="Y106" i="3"/>
  <c r="Z106" i="3"/>
  <c r="AA106" i="3"/>
  <c r="AB106" i="3"/>
  <c r="AC106" i="3"/>
  <c r="S107" i="3"/>
  <c r="T107" i="3"/>
  <c r="U107" i="3"/>
  <c r="V107" i="3"/>
  <c r="W107" i="3"/>
  <c r="X107" i="3"/>
  <c r="Y107" i="3"/>
  <c r="Z107" i="3"/>
  <c r="AA107" i="3"/>
  <c r="AB107" i="3"/>
  <c r="AC107" i="3"/>
  <c r="R103" i="3"/>
  <c r="R104" i="3"/>
  <c r="R105" i="3"/>
  <c r="R106" i="3"/>
  <c r="AD106" i="3" s="1"/>
  <c r="R107" i="3"/>
  <c r="R102" i="3"/>
  <c r="AB99" i="3"/>
  <c r="AC99" i="3"/>
  <c r="AB100" i="3"/>
  <c r="AC100" i="3"/>
  <c r="AB101" i="3"/>
  <c r="AC101" i="3"/>
  <c r="AB94" i="3"/>
  <c r="AC94" i="3"/>
  <c r="AB95" i="3"/>
  <c r="AB96" i="3" s="1"/>
  <c r="AC95" i="3"/>
  <c r="AC96" i="3" s="1"/>
  <c r="AB86" i="3"/>
  <c r="AC86" i="3"/>
  <c r="AC87" i="3" s="1"/>
  <c r="AB88" i="3"/>
  <c r="AC88" i="3"/>
  <c r="AB89" i="3"/>
  <c r="AC89" i="3"/>
  <c r="AB90" i="3"/>
  <c r="AC90" i="3"/>
  <c r="AB91" i="3"/>
  <c r="AB92" i="3" s="1"/>
  <c r="AC91" i="3"/>
  <c r="AC92" i="3" s="1"/>
  <c r="AB79" i="3"/>
  <c r="AC79" i="3"/>
  <c r="AB81" i="3"/>
  <c r="AC81" i="3"/>
  <c r="AB82" i="3"/>
  <c r="AC82" i="3"/>
  <c r="AB83" i="3"/>
  <c r="AC83" i="3"/>
  <c r="AC76" i="3"/>
  <c r="AB75" i="3"/>
  <c r="AC75" i="3"/>
  <c r="AB76" i="3"/>
  <c r="AB78" i="3"/>
  <c r="AC78" i="3"/>
  <c r="AB59" i="3"/>
  <c r="AC59" i="3"/>
  <c r="AB60" i="3"/>
  <c r="AC60" i="3"/>
  <c r="AB56" i="3"/>
  <c r="AC56" i="3"/>
  <c r="AB57" i="3"/>
  <c r="AC57" i="3"/>
  <c r="AB58" i="3"/>
  <c r="AC58" i="3"/>
  <c r="AB52" i="3"/>
  <c r="AC52" i="3"/>
  <c r="AB53" i="3"/>
  <c r="AC53" i="3"/>
  <c r="AB54" i="3"/>
  <c r="AC54" i="3"/>
  <c r="AB55" i="3"/>
  <c r="AC55" i="3"/>
  <c r="AB48" i="3"/>
  <c r="AC48" i="3"/>
  <c r="AB49" i="3"/>
  <c r="AC49" i="3"/>
  <c r="AB50" i="3"/>
  <c r="AC50" i="3"/>
  <c r="AB51" i="3"/>
  <c r="AC51" i="3"/>
  <c r="AB44" i="3"/>
  <c r="AC44" i="3"/>
  <c r="AB45" i="3"/>
  <c r="AC45" i="3"/>
  <c r="AB46" i="3"/>
  <c r="AC46" i="3"/>
  <c r="AB39" i="3"/>
  <c r="AC39" i="3"/>
  <c r="AB40" i="3"/>
  <c r="AB41" i="3" s="1"/>
  <c r="AC40" i="3"/>
  <c r="AC41" i="3"/>
  <c r="AB36" i="3"/>
  <c r="AC36" i="3"/>
  <c r="AB37" i="3"/>
  <c r="AC37" i="3"/>
  <c r="AB31" i="3"/>
  <c r="AC31" i="3"/>
  <c r="AB32" i="3"/>
  <c r="AC32" i="3"/>
  <c r="AB33" i="3"/>
  <c r="AC33" i="3"/>
  <c r="AB34" i="3"/>
  <c r="AC34" i="3"/>
  <c r="AB35" i="3"/>
  <c r="AB38" i="3" s="1"/>
  <c r="AC35" i="3"/>
  <c r="AB28" i="3"/>
  <c r="AC28" i="3"/>
  <c r="AB29" i="3"/>
  <c r="AC29" i="3"/>
  <c r="R100" i="3"/>
  <c r="S100" i="3"/>
  <c r="T100" i="3"/>
  <c r="U100" i="3"/>
  <c r="V100" i="3"/>
  <c r="W100" i="3"/>
  <c r="X100" i="3"/>
  <c r="Y100" i="3"/>
  <c r="Z100" i="3"/>
  <c r="AA100" i="3"/>
  <c r="S101" i="3"/>
  <c r="T101" i="3"/>
  <c r="U101" i="3"/>
  <c r="V101" i="3"/>
  <c r="W101" i="3"/>
  <c r="X101" i="3"/>
  <c r="Y101" i="3"/>
  <c r="Z101" i="3"/>
  <c r="AA101" i="3"/>
  <c r="S99" i="3"/>
  <c r="T99" i="3"/>
  <c r="U99" i="3"/>
  <c r="V99" i="3"/>
  <c r="W99" i="3"/>
  <c r="X99" i="3"/>
  <c r="Y99" i="3"/>
  <c r="Z99" i="3"/>
  <c r="AA99" i="3"/>
  <c r="R99" i="3"/>
  <c r="AD102" i="3" l="1"/>
  <c r="AD104" i="3"/>
  <c r="AC38" i="3"/>
  <c r="AC30" i="3"/>
  <c r="AB30" i="3"/>
  <c r="AC119" i="3"/>
  <c r="AD99" i="3"/>
  <c r="AD100" i="3"/>
  <c r="AB80" i="3"/>
  <c r="AD107" i="3"/>
  <c r="AD105" i="3"/>
  <c r="AD103" i="3"/>
  <c r="R109" i="3"/>
  <c r="AB119" i="3"/>
  <c r="AC80" i="3"/>
  <c r="AC47" i="3"/>
  <c r="AB70" i="3"/>
  <c r="AC70" i="3"/>
  <c r="Z62" i="3"/>
  <c r="AA62" i="3"/>
  <c r="AB62" i="3"/>
  <c r="AC62" i="3"/>
  <c r="Z63" i="3"/>
  <c r="AA63" i="3"/>
  <c r="AB63" i="3"/>
  <c r="AC63" i="3"/>
  <c r="Z64" i="3"/>
  <c r="AA64" i="3"/>
  <c r="AB64" i="3"/>
  <c r="AC64" i="3"/>
  <c r="Z65" i="3"/>
  <c r="AA65" i="3"/>
  <c r="AB65" i="3"/>
  <c r="AC65" i="3"/>
  <c r="Z66" i="3"/>
  <c r="AA66" i="3"/>
  <c r="AB66" i="3"/>
  <c r="AC66" i="3"/>
  <c r="Z67" i="3"/>
  <c r="AA67" i="3"/>
  <c r="AB67" i="3"/>
  <c r="AC67" i="3"/>
  <c r="Z68" i="3"/>
  <c r="AA68" i="3"/>
  <c r="AB68" i="3"/>
  <c r="AC68" i="3"/>
  <c r="AB61" i="3"/>
  <c r="AC61" i="3"/>
  <c r="AC71" i="3" s="1"/>
  <c r="S69" i="3"/>
  <c r="T69" i="3"/>
  <c r="U69" i="3"/>
  <c r="V69" i="3"/>
  <c r="W69" i="3"/>
  <c r="X69" i="3"/>
  <c r="Y69" i="3"/>
  <c r="Z69" i="3"/>
  <c r="AA69" i="3"/>
  <c r="AB69" i="3"/>
  <c r="AC69" i="3"/>
  <c r="R67" i="3"/>
  <c r="AA32" i="4"/>
  <c r="AA33" i="4" s="1"/>
  <c r="AB32" i="4"/>
  <c r="AB33" i="4" s="1"/>
  <c r="AB30" i="4"/>
  <c r="AA29" i="4"/>
  <c r="AB29" i="4"/>
  <c r="AA22" i="4"/>
  <c r="AA21" i="4"/>
  <c r="AB21" i="4"/>
  <c r="AB22" i="4" s="1"/>
  <c r="F35" i="4"/>
  <c r="T35" i="4"/>
  <c r="X35" i="4"/>
  <c r="Y35" i="4"/>
  <c r="AB35" i="4"/>
  <c r="AC35" i="4"/>
  <c r="S34" i="4"/>
  <c r="S35" i="4" s="1"/>
  <c r="T34" i="4"/>
  <c r="U34" i="4"/>
  <c r="U35" i="4" s="1"/>
  <c r="V34" i="4"/>
  <c r="V35" i="4" s="1"/>
  <c r="W34" i="4"/>
  <c r="W35" i="4" s="1"/>
  <c r="X34" i="4"/>
  <c r="Y34" i="4"/>
  <c r="Z34" i="4"/>
  <c r="Z35" i="4" s="1"/>
  <c r="AA34" i="4"/>
  <c r="AA35" i="4" s="1"/>
  <c r="AB34" i="4"/>
  <c r="AC34" i="4"/>
  <c r="R34" i="4"/>
  <c r="AD34" i="4" s="1"/>
  <c r="F33" i="4"/>
  <c r="S27" i="4"/>
  <c r="T27" i="4"/>
  <c r="U27" i="4"/>
  <c r="V27" i="4"/>
  <c r="W27" i="4"/>
  <c r="X27" i="4"/>
  <c r="Y27" i="4"/>
  <c r="Z27" i="4"/>
  <c r="AA27" i="4"/>
  <c r="AB27" i="4"/>
  <c r="AC27" i="4"/>
  <c r="T26" i="4"/>
  <c r="U26" i="4"/>
  <c r="V26" i="4"/>
  <c r="W26" i="4"/>
  <c r="X26" i="4"/>
  <c r="Y26" i="4"/>
  <c r="Z26" i="4"/>
  <c r="AA26" i="4"/>
  <c r="AB26" i="4"/>
  <c r="AC26" i="4"/>
  <c r="S26" i="4"/>
  <c r="R27" i="4"/>
  <c r="AD27" i="4" s="1"/>
  <c r="R26" i="4"/>
  <c r="AD26" i="4" s="1"/>
  <c r="F27" i="4"/>
  <c r="F109" i="3"/>
  <c r="F101" i="3"/>
  <c r="R101" i="3" s="1"/>
  <c r="AD101" i="3" s="1"/>
  <c r="J83" i="3"/>
  <c r="K83" i="3"/>
  <c r="L83" i="3"/>
  <c r="M83" i="3"/>
  <c r="N83" i="3"/>
  <c r="O83" i="3"/>
  <c r="R69" i="3"/>
  <c r="P38" i="3"/>
  <c r="P30" i="3"/>
  <c r="P27" i="3"/>
  <c r="AB26" i="3"/>
  <c r="AB27" i="3" s="1"/>
  <c r="AC26" i="3"/>
  <c r="AC27" i="3" s="1"/>
  <c r="R35" i="4" l="1"/>
  <c r="AD35" i="4" s="1"/>
  <c r="AD69" i="3"/>
  <c r="AB71" i="3"/>
  <c r="AB72" i="3" s="1"/>
  <c r="AC72" i="3"/>
  <c r="AA23" i="4"/>
  <c r="AB23" i="4"/>
  <c r="AA24" i="4"/>
  <c r="AB24" i="4"/>
  <c r="AA25" i="4"/>
  <c r="AB25" i="4"/>
  <c r="AB31" i="4" s="1"/>
  <c r="AB36" i="4" s="1"/>
  <c r="O25" i="4"/>
  <c r="P25" i="4"/>
  <c r="P71" i="3"/>
  <c r="P72" i="3" s="1"/>
  <c r="Q72" i="3"/>
  <c r="Q41" i="3"/>
  <c r="Q38" i="3"/>
  <c r="Q25" i="3"/>
  <c r="Q27" i="3"/>
  <c r="AC23" i="3"/>
  <c r="AB13" i="3"/>
  <c r="AB23" i="3" s="1"/>
  <c r="AB24" i="3"/>
  <c r="AB25" i="3" s="1"/>
  <c r="AC24" i="3"/>
  <c r="AC25" i="3" s="1"/>
  <c r="P25" i="3"/>
  <c r="V13" i="3"/>
  <c r="I83" i="3"/>
  <c r="H83" i="3"/>
  <c r="R13" i="3"/>
  <c r="AB97" i="3" l="1"/>
  <c r="AC97" i="3"/>
  <c r="AC114" i="3" s="1"/>
  <c r="AB114" i="3"/>
  <c r="F27" i="3"/>
  <c r="G27" i="3"/>
  <c r="H27" i="3"/>
  <c r="I27" i="3"/>
  <c r="J27" i="3"/>
  <c r="K27" i="3"/>
  <c r="L27" i="3"/>
  <c r="M27" i="3"/>
  <c r="N27" i="3"/>
  <c r="O27" i="3"/>
  <c r="R118" i="3" l="1"/>
  <c r="AD118" i="3" s="1"/>
  <c r="R117" i="3"/>
  <c r="AD117" i="3" s="1"/>
  <c r="R116" i="3"/>
  <c r="AD116" i="3" s="1"/>
  <c r="AC32" i="4"/>
  <c r="AC33" i="4" s="1"/>
  <c r="AC29" i="4"/>
  <c r="R119" i="3" l="1"/>
  <c r="AD119" i="3" s="1"/>
  <c r="AA88" i="3"/>
  <c r="AD88" i="3" s="1"/>
  <c r="R70" i="3" l="1"/>
  <c r="S70" i="3"/>
  <c r="T70" i="3"/>
  <c r="U70" i="3"/>
  <c r="V70" i="3"/>
  <c r="W70" i="3"/>
  <c r="X70" i="3"/>
  <c r="Y70" i="3"/>
  <c r="Z70" i="3"/>
  <c r="AA70" i="3"/>
  <c r="AC24" i="4"/>
  <c r="AD70" i="3" l="1"/>
  <c r="U29" i="4"/>
  <c r="U30" i="4" s="1"/>
  <c r="T29" i="4" l="1"/>
  <c r="T30" i="4" s="1"/>
  <c r="S82" i="3" l="1"/>
  <c r="T82" i="3"/>
  <c r="U82" i="3"/>
  <c r="V82" i="3"/>
  <c r="W82" i="3"/>
  <c r="X82" i="3"/>
  <c r="Y82" i="3"/>
  <c r="Z82" i="3"/>
  <c r="AA82" i="3"/>
  <c r="F83" i="3" l="1"/>
  <c r="R82" i="3"/>
  <c r="AD82" i="3" s="1"/>
  <c r="R56" i="3" l="1"/>
  <c r="W29" i="4"/>
  <c r="V29" i="4"/>
  <c r="AD29" i="4" s="1"/>
  <c r="S32" i="4"/>
  <c r="S33" i="4" s="1"/>
  <c r="R32" i="4"/>
  <c r="S29" i="4"/>
  <c r="S30" i="4" s="1"/>
  <c r="R29" i="4"/>
  <c r="R83" i="3"/>
  <c r="S83" i="3"/>
  <c r="T83" i="3"/>
  <c r="U83" i="3"/>
  <c r="V83" i="3"/>
  <c r="W83" i="3"/>
  <c r="X83" i="3"/>
  <c r="Y83" i="3"/>
  <c r="Z83" i="3"/>
  <c r="AA83" i="3"/>
  <c r="AD32" i="4" l="1"/>
  <c r="R33" i="4"/>
  <c r="AD33" i="4" s="1"/>
  <c r="AD83" i="3"/>
  <c r="S49" i="3"/>
  <c r="T49" i="3"/>
  <c r="U49" i="3"/>
  <c r="V49" i="3"/>
  <c r="W49" i="3"/>
  <c r="X49" i="3"/>
  <c r="Y49" i="3"/>
  <c r="Z49" i="3"/>
  <c r="AA49" i="3"/>
  <c r="R49" i="3"/>
  <c r="AD49" i="3" l="1"/>
  <c r="N96" i="3"/>
  <c r="M96" i="3"/>
  <c r="L96" i="3"/>
  <c r="K96" i="3"/>
  <c r="J96" i="3"/>
  <c r="I96" i="3"/>
  <c r="H96" i="3"/>
  <c r="G96" i="3"/>
  <c r="F96" i="3"/>
  <c r="R95" i="3"/>
  <c r="S95" i="3"/>
  <c r="T95" i="3"/>
  <c r="U95" i="3"/>
  <c r="V95" i="3"/>
  <c r="W95" i="3"/>
  <c r="X95" i="3"/>
  <c r="Y95" i="3"/>
  <c r="Z95" i="3"/>
  <c r="AA95" i="3"/>
  <c r="O96" i="3"/>
  <c r="F47" i="3"/>
  <c r="T111" i="3"/>
  <c r="U111" i="3"/>
  <c r="V111" i="3"/>
  <c r="W111" i="3"/>
  <c r="X111" i="3"/>
  <c r="Y111" i="3"/>
  <c r="Z111" i="3"/>
  <c r="AA111" i="3"/>
  <c r="T112" i="3"/>
  <c r="U112" i="3"/>
  <c r="V112" i="3"/>
  <c r="W112" i="3"/>
  <c r="X112" i="3"/>
  <c r="Y112" i="3"/>
  <c r="Z112" i="3"/>
  <c r="AA112" i="3"/>
  <c r="S111" i="3"/>
  <c r="S112" i="3"/>
  <c r="R111" i="3"/>
  <c r="AD111" i="3" s="1"/>
  <c r="R112" i="3"/>
  <c r="AD112" i="3" s="1"/>
  <c r="F113" i="3"/>
  <c r="AD95" i="3" l="1"/>
  <c r="AD113" i="3"/>
  <c r="AA113" i="3"/>
  <c r="Y113" i="3"/>
  <c r="W113" i="3"/>
  <c r="U113" i="3"/>
  <c r="S113" i="3"/>
  <c r="Z113" i="3"/>
  <c r="X113" i="3"/>
  <c r="V113" i="3"/>
  <c r="T113" i="3"/>
  <c r="R89" i="3"/>
  <c r="AD89" i="3" s="1"/>
  <c r="V76" i="3"/>
  <c r="V35" i="3"/>
  <c r="R35" i="3"/>
  <c r="S24" i="4"/>
  <c r="S28" i="3"/>
  <c r="T28" i="3"/>
  <c r="U28" i="3"/>
  <c r="V28" i="3"/>
  <c r="W28" i="3"/>
  <c r="X28" i="3"/>
  <c r="Y28" i="3"/>
  <c r="Z28" i="3"/>
  <c r="AA28" i="3"/>
  <c r="R28" i="3"/>
  <c r="T32" i="4"/>
  <c r="T33" i="4" s="1"/>
  <c r="U32" i="4"/>
  <c r="U33" i="4" s="1"/>
  <c r="V32" i="4"/>
  <c r="V33" i="4" s="1"/>
  <c r="W32" i="4"/>
  <c r="W33" i="4" s="1"/>
  <c r="X32" i="4"/>
  <c r="X33" i="4" s="1"/>
  <c r="Y32" i="4"/>
  <c r="Y33" i="4" s="1"/>
  <c r="Z32" i="4"/>
  <c r="Z33" i="4" s="1"/>
  <c r="X29" i="4"/>
  <c r="Y29" i="4"/>
  <c r="Z29" i="4"/>
  <c r="G30" i="4"/>
  <c r="H30" i="4"/>
  <c r="I30" i="4"/>
  <c r="J30" i="4"/>
  <c r="V30" i="4" s="1"/>
  <c r="AD30" i="4" s="1"/>
  <c r="K30" i="4"/>
  <c r="L30" i="4"/>
  <c r="Y30" i="4" s="1"/>
  <c r="M30" i="4"/>
  <c r="Z30" i="4" s="1"/>
  <c r="N30" i="4"/>
  <c r="Q30" i="4"/>
  <c r="R30" i="4"/>
  <c r="G25" i="4"/>
  <c r="H25" i="4"/>
  <c r="I25" i="4"/>
  <c r="J25" i="4"/>
  <c r="K25" i="4"/>
  <c r="L25" i="4"/>
  <c r="M25" i="4"/>
  <c r="N25" i="4"/>
  <c r="Q25" i="4"/>
  <c r="F25" i="4"/>
  <c r="T24" i="4"/>
  <c r="U24" i="4"/>
  <c r="V24" i="4"/>
  <c r="W24" i="4"/>
  <c r="X24" i="4"/>
  <c r="Y24" i="4"/>
  <c r="Z24" i="4"/>
  <c r="R24" i="4"/>
  <c r="AC23" i="4"/>
  <c r="AC25" i="4" s="1"/>
  <c r="AC21" i="4"/>
  <c r="Q22" i="4"/>
  <c r="G22" i="4"/>
  <c r="H22" i="4"/>
  <c r="I22" i="4"/>
  <c r="J22" i="4"/>
  <c r="K22" i="4"/>
  <c r="L22" i="4"/>
  <c r="M22" i="4"/>
  <c r="N22" i="4"/>
  <c r="S21" i="4"/>
  <c r="S22" i="4" s="1"/>
  <c r="T21" i="4"/>
  <c r="T22" i="4" s="1"/>
  <c r="U21" i="4"/>
  <c r="U22" i="4" s="1"/>
  <c r="V21" i="4"/>
  <c r="V22" i="4" s="1"/>
  <c r="W21" i="4"/>
  <c r="W22" i="4" s="1"/>
  <c r="X21" i="4"/>
  <c r="X22" i="4" s="1"/>
  <c r="Y21" i="4"/>
  <c r="Y22" i="4" s="1"/>
  <c r="Z21" i="4"/>
  <c r="Z22" i="4" s="1"/>
  <c r="S23" i="4"/>
  <c r="T23" i="4"/>
  <c r="T25" i="4" s="1"/>
  <c r="U23" i="4"/>
  <c r="U25" i="4" s="1"/>
  <c r="V23" i="4"/>
  <c r="W23" i="4"/>
  <c r="W25" i="4" s="1"/>
  <c r="X23" i="4"/>
  <c r="X25" i="4" s="1"/>
  <c r="Y23" i="4"/>
  <c r="Y25" i="4" s="1"/>
  <c r="Z23" i="4"/>
  <c r="R23" i="4"/>
  <c r="AD23" i="4" s="1"/>
  <c r="AA89" i="3"/>
  <c r="T89" i="3"/>
  <c r="U89" i="3"/>
  <c r="V89" i="3"/>
  <c r="W89" i="3"/>
  <c r="X89" i="3"/>
  <c r="Y89" i="3"/>
  <c r="Z89" i="3"/>
  <c r="S89" i="3"/>
  <c r="S86" i="3"/>
  <c r="T86" i="3"/>
  <c r="U86" i="3"/>
  <c r="V86" i="3"/>
  <c r="W86" i="3"/>
  <c r="X86" i="3"/>
  <c r="Y86" i="3"/>
  <c r="Z86" i="3"/>
  <c r="AA86" i="3"/>
  <c r="S85" i="3"/>
  <c r="T85" i="3"/>
  <c r="U85" i="3"/>
  <c r="V85" i="3"/>
  <c r="W85" i="3"/>
  <c r="X85" i="3"/>
  <c r="R86" i="3"/>
  <c r="AD86" i="3" s="1"/>
  <c r="R85" i="3"/>
  <c r="AD85" i="3" s="1"/>
  <c r="G87" i="3"/>
  <c r="H87" i="3"/>
  <c r="I87" i="3"/>
  <c r="J87" i="3"/>
  <c r="K87" i="3"/>
  <c r="L87" i="3"/>
  <c r="M87" i="3"/>
  <c r="N87" i="3"/>
  <c r="O87" i="3"/>
  <c r="S36" i="3"/>
  <c r="T36" i="3"/>
  <c r="U36" i="3"/>
  <c r="V36" i="3"/>
  <c r="W36" i="3"/>
  <c r="X36" i="3"/>
  <c r="Y36" i="3"/>
  <c r="Z36" i="3"/>
  <c r="AA36" i="3"/>
  <c r="R21" i="4"/>
  <c r="AD21" i="4" s="1"/>
  <c r="AD22" i="4" s="1"/>
  <c r="S118" i="3"/>
  <c r="T118" i="3"/>
  <c r="U118" i="3"/>
  <c r="V118" i="3"/>
  <c r="W118" i="3"/>
  <c r="X118" i="3"/>
  <c r="Y118" i="3"/>
  <c r="Z118" i="3"/>
  <c r="S117" i="3"/>
  <c r="T117" i="3"/>
  <c r="U117" i="3"/>
  <c r="V117" i="3"/>
  <c r="W117" i="3"/>
  <c r="X117" i="3"/>
  <c r="Y117" i="3"/>
  <c r="Z117" i="3"/>
  <c r="S116" i="3"/>
  <c r="T116" i="3"/>
  <c r="U116" i="3"/>
  <c r="V116" i="3"/>
  <c r="W116" i="3"/>
  <c r="X116" i="3"/>
  <c r="Y116" i="3"/>
  <c r="Z116" i="3"/>
  <c r="G119" i="3"/>
  <c r="H119" i="3"/>
  <c r="I119" i="3"/>
  <c r="J119" i="3"/>
  <c r="K119" i="3"/>
  <c r="L119" i="3"/>
  <c r="M119" i="3"/>
  <c r="N119" i="3"/>
  <c r="O119" i="3"/>
  <c r="F119" i="3"/>
  <c r="R113" i="3"/>
  <c r="G109" i="3"/>
  <c r="H109" i="3"/>
  <c r="I109" i="3"/>
  <c r="J109" i="3"/>
  <c r="K109" i="3"/>
  <c r="L109" i="3"/>
  <c r="M109" i="3"/>
  <c r="N109" i="3"/>
  <c r="Z109" i="3" s="1"/>
  <c r="O109" i="3"/>
  <c r="AA109" i="3" s="1"/>
  <c r="S108" i="3"/>
  <c r="T108" i="3"/>
  <c r="U108" i="3"/>
  <c r="U109" i="3" s="1"/>
  <c r="V108" i="3"/>
  <c r="W108" i="3"/>
  <c r="W109" i="3" s="1"/>
  <c r="X108" i="3"/>
  <c r="Y108" i="3"/>
  <c r="Y109" i="3" s="1"/>
  <c r="Z108" i="3"/>
  <c r="AA108" i="3"/>
  <c r="S94" i="3"/>
  <c r="T94" i="3"/>
  <c r="U94" i="3"/>
  <c r="V94" i="3"/>
  <c r="W94" i="3"/>
  <c r="X94" i="3"/>
  <c r="Y94" i="3"/>
  <c r="Z94" i="3"/>
  <c r="AA94" i="3"/>
  <c r="R94" i="3"/>
  <c r="AD94" i="3" s="1"/>
  <c r="S91" i="3"/>
  <c r="T91" i="3"/>
  <c r="U91" i="3"/>
  <c r="V91" i="3"/>
  <c r="W91" i="3"/>
  <c r="X91" i="3"/>
  <c r="Y91" i="3"/>
  <c r="Z91" i="3"/>
  <c r="AA91" i="3"/>
  <c r="R91" i="3"/>
  <c r="AD91" i="3" s="1"/>
  <c r="S90" i="3"/>
  <c r="T90" i="3"/>
  <c r="T92" i="3" s="1"/>
  <c r="U90" i="3"/>
  <c r="V90" i="3"/>
  <c r="W90" i="3"/>
  <c r="X90" i="3"/>
  <c r="X92" i="3" s="1"/>
  <c r="Y90" i="3"/>
  <c r="Z90" i="3"/>
  <c r="AA90" i="3"/>
  <c r="R90" i="3"/>
  <c r="AD90" i="3" s="1"/>
  <c r="AD92" i="3" s="1"/>
  <c r="G92" i="3"/>
  <c r="H92" i="3"/>
  <c r="I92" i="3"/>
  <c r="J92" i="3"/>
  <c r="K92" i="3"/>
  <c r="L92" i="3"/>
  <c r="M92" i="3"/>
  <c r="N92" i="3"/>
  <c r="O92" i="3"/>
  <c r="S81" i="3"/>
  <c r="T81" i="3"/>
  <c r="U81" i="3"/>
  <c r="V81" i="3"/>
  <c r="W81" i="3"/>
  <c r="X81" i="3"/>
  <c r="Y81" i="3"/>
  <c r="Z81" i="3"/>
  <c r="AA81" i="3"/>
  <c r="R81" i="3"/>
  <c r="S88" i="3"/>
  <c r="T88" i="3"/>
  <c r="U88" i="3"/>
  <c r="V88" i="3"/>
  <c r="W88" i="3"/>
  <c r="X88" i="3"/>
  <c r="Y88" i="3"/>
  <c r="Z88" i="3"/>
  <c r="G80" i="3"/>
  <c r="H80" i="3"/>
  <c r="I80" i="3"/>
  <c r="J80" i="3"/>
  <c r="K80" i="3"/>
  <c r="L80" i="3"/>
  <c r="M80" i="3"/>
  <c r="N80" i="3"/>
  <c r="O80" i="3"/>
  <c r="F80" i="3"/>
  <c r="S79" i="3"/>
  <c r="T79" i="3"/>
  <c r="U79" i="3"/>
  <c r="V79" i="3"/>
  <c r="W79" i="3"/>
  <c r="X79" i="3"/>
  <c r="Y79" i="3"/>
  <c r="Z79" i="3"/>
  <c r="AA79" i="3"/>
  <c r="R79" i="3"/>
  <c r="S78" i="3"/>
  <c r="T78" i="3"/>
  <c r="U78" i="3"/>
  <c r="V78" i="3"/>
  <c r="W78" i="3"/>
  <c r="X78" i="3"/>
  <c r="Y78" i="3"/>
  <c r="Z78" i="3"/>
  <c r="AA78" i="3"/>
  <c r="R78" i="3"/>
  <c r="S76" i="3"/>
  <c r="T76" i="3"/>
  <c r="U76" i="3"/>
  <c r="R76" i="3"/>
  <c r="W76" i="3"/>
  <c r="X76" i="3"/>
  <c r="Y76" i="3"/>
  <c r="Z76" i="3"/>
  <c r="G75" i="3"/>
  <c r="H75" i="3"/>
  <c r="I75" i="3"/>
  <c r="J75" i="3"/>
  <c r="K75" i="3"/>
  <c r="L75" i="3"/>
  <c r="M75" i="3"/>
  <c r="N75" i="3"/>
  <c r="O75" i="3"/>
  <c r="R73" i="3"/>
  <c r="AD73" i="3" s="1"/>
  <c r="AD75" i="3" s="1"/>
  <c r="K25" i="3"/>
  <c r="L25" i="3"/>
  <c r="M25" i="3"/>
  <c r="N25" i="3"/>
  <c r="O25" i="3"/>
  <c r="J25" i="3"/>
  <c r="I25" i="3"/>
  <c r="H25" i="3"/>
  <c r="G25" i="3"/>
  <c r="F25" i="3"/>
  <c r="G71" i="3"/>
  <c r="H71" i="3"/>
  <c r="I71" i="3"/>
  <c r="J71" i="3"/>
  <c r="K71" i="3"/>
  <c r="L71" i="3"/>
  <c r="M71" i="3"/>
  <c r="N71" i="3"/>
  <c r="O71" i="3"/>
  <c r="S68" i="3"/>
  <c r="T68" i="3"/>
  <c r="U68" i="3"/>
  <c r="V68" i="3"/>
  <c r="W68" i="3"/>
  <c r="X68" i="3"/>
  <c r="Y68" i="3"/>
  <c r="S67" i="3"/>
  <c r="T67" i="3"/>
  <c r="U67" i="3"/>
  <c r="V67" i="3"/>
  <c r="W67" i="3"/>
  <c r="X67" i="3"/>
  <c r="Y67" i="3"/>
  <c r="S66" i="3"/>
  <c r="T66" i="3"/>
  <c r="U66" i="3"/>
  <c r="V66" i="3"/>
  <c r="W66" i="3"/>
  <c r="X66" i="3"/>
  <c r="Y66" i="3"/>
  <c r="S65" i="3"/>
  <c r="T65" i="3"/>
  <c r="U65" i="3"/>
  <c r="V65" i="3"/>
  <c r="W65" i="3"/>
  <c r="X65" i="3"/>
  <c r="Y65" i="3"/>
  <c r="R65" i="3"/>
  <c r="R66" i="3"/>
  <c r="R68" i="3"/>
  <c r="S64" i="3"/>
  <c r="T64" i="3"/>
  <c r="U64" i="3"/>
  <c r="V64" i="3"/>
  <c r="W64" i="3"/>
  <c r="X64" i="3"/>
  <c r="Y64" i="3"/>
  <c r="S63" i="3"/>
  <c r="T63" i="3"/>
  <c r="U63" i="3"/>
  <c r="V63" i="3"/>
  <c r="W63" i="3"/>
  <c r="X63" i="3"/>
  <c r="Y63" i="3"/>
  <c r="S62" i="3"/>
  <c r="T62" i="3"/>
  <c r="U62" i="3"/>
  <c r="V62" i="3"/>
  <c r="W62" i="3"/>
  <c r="X62" i="3"/>
  <c r="Y62" i="3"/>
  <c r="S61" i="3"/>
  <c r="T61" i="3"/>
  <c r="U61" i="3"/>
  <c r="V61" i="3"/>
  <c r="W61" i="3"/>
  <c r="X61" i="3"/>
  <c r="Y61" i="3"/>
  <c r="Z61" i="3"/>
  <c r="AA61" i="3"/>
  <c r="R61" i="3"/>
  <c r="R62" i="3"/>
  <c r="R63" i="3"/>
  <c r="R64" i="3"/>
  <c r="S60" i="3"/>
  <c r="T60" i="3"/>
  <c r="U60" i="3"/>
  <c r="V60" i="3"/>
  <c r="W60" i="3"/>
  <c r="X60" i="3"/>
  <c r="Y60" i="3"/>
  <c r="Z60" i="3"/>
  <c r="AA60" i="3"/>
  <c r="S59" i="3"/>
  <c r="T59" i="3"/>
  <c r="U59" i="3"/>
  <c r="V59" i="3"/>
  <c r="W59" i="3"/>
  <c r="X59" i="3"/>
  <c r="Y59" i="3"/>
  <c r="Z59" i="3"/>
  <c r="AA59" i="3"/>
  <c r="R59" i="3"/>
  <c r="R60" i="3"/>
  <c r="S58" i="3"/>
  <c r="T58" i="3"/>
  <c r="U58" i="3"/>
  <c r="V58" i="3"/>
  <c r="W58" i="3"/>
  <c r="X58" i="3"/>
  <c r="Y58" i="3"/>
  <c r="Z58" i="3"/>
  <c r="AA58" i="3"/>
  <c r="R58" i="3"/>
  <c r="S57" i="3"/>
  <c r="T57" i="3"/>
  <c r="U57" i="3"/>
  <c r="V57" i="3"/>
  <c r="W57" i="3"/>
  <c r="X57" i="3"/>
  <c r="Y57" i="3"/>
  <c r="Z57" i="3"/>
  <c r="AA57" i="3"/>
  <c r="R57" i="3"/>
  <c r="AA56" i="3"/>
  <c r="Z56" i="3"/>
  <c r="Y56" i="3"/>
  <c r="X56" i="3"/>
  <c r="W56" i="3"/>
  <c r="V56" i="3"/>
  <c r="U56" i="3"/>
  <c r="T56" i="3"/>
  <c r="S56" i="3"/>
  <c r="S55" i="3"/>
  <c r="T55" i="3"/>
  <c r="U55" i="3"/>
  <c r="V55" i="3"/>
  <c r="W55" i="3"/>
  <c r="X55" i="3"/>
  <c r="Y55" i="3"/>
  <c r="Z55" i="3"/>
  <c r="AA55" i="3"/>
  <c r="R55" i="3"/>
  <c r="S54" i="3"/>
  <c r="T54" i="3"/>
  <c r="U54" i="3"/>
  <c r="V54" i="3"/>
  <c r="W54" i="3"/>
  <c r="X54" i="3"/>
  <c r="Y54" i="3"/>
  <c r="Z54" i="3"/>
  <c r="AA54" i="3"/>
  <c r="R54" i="3"/>
  <c r="S53" i="3"/>
  <c r="T53" i="3"/>
  <c r="U53" i="3"/>
  <c r="V53" i="3"/>
  <c r="W53" i="3"/>
  <c r="X53" i="3"/>
  <c r="Y53" i="3"/>
  <c r="Z53" i="3"/>
  <c r="AA53" i="3"/>
  <c r="R53" i="3"/>
  <c r="S52" i="3"/>
  <c r="T52" i="3"/>
  <c r="U52" i="3"/>
  <c r="V52" i="3"/>
  <c r="W52" i="3"/>
  <c r="X52" i="3"/>
  <c r="Y52" i="3"/>
  <c r="Z52" i="3"/>
  <c r="AA52" i="3"/>
  <c r="R52" i="3"/>
  <c r="S51" i="3"/>
  <c r="T51" i="3"/>
  <c r="U51" i="3"/>
  <c r="V51" i="3"/>
  <c r="W51" i="3"/>
  <c r="X51" i="3"/>
  <c r="Y51" i="3"/>
  <c r="Z51" i="3"/>
  <c r="AA51" i="3"/>
  <c r="S50" i="3"/>
  <c r="T50" i="3"/>
  <c r="U50" i="3"/>
  <c r="V50" i="3"/>
  <c r="W50" i="3"/>
  <c r="X50" i="3"/>
  <c r="Y50" i="3"/>
  <c r="Z50" i="3"/>
  <c r="AA50" i="3"/>
  <c r="R50" i="3"/>
  <c r="R51" i="3"/>
  <c r="S48" i="3"/>
  <c r="T48" i="3"/>
  <c r="U48" i="3"/>
  <c r="V48" i="3"/>
  <c r="W48" i="3"/>
  <c r="X48" i="3"/>
  <c r="Y48" i="3"/>
  <c r="Z48" i="3"/>
  <c r="AA48" i="3"/>
  <c r="R48" i="3"/>
  <c r="G47" i="3"/>
  <c r="H47" i="3"/>
  <c r="I47" i="3"/>
  <c r="J47" i="3"/>
  <c r="K47" i="3"/>
  <c r="L47" i="3"/>
  <c r="M47" i="3"/>
  <c r="N47" i="3"/>
  <c r="O47" i="3"/>
  <c r="S46" i="3"/>
  <c r="T46" i="3"/>
  <c r="U46" i="3"/>
  <c r="V46" i="3"/>
  <c r="W46" i="3"/>
  <c r="X46" i="3"/>
  <c r="Y46" i="3"/>
  <c r="Z46" i="3"/>
  <c r="AA46" i="3"/>
  <c r="S45" i="3"/>
  <c r="T45" i="3"/>
  <c r="U45" i="3"/>
  <c r="V45" i="3"/>
  <c r="W45" i="3"/>
  <c r="X45" i="3"/>
  <c r="Y45" i="3"/>
  <c r="Z45" i="3"/>
  <c r="AA45" i="3"/>
  <c r="R45" i="3"/>
  <c r="R46" i="3"/>
  <c r="S44" i="3"/>
  <c r="T44" i="3"/>
  <c r="U44" i="3"/>
  <c r="V44" i="3"/>
  <c r="W44" i="3"/>
  <c r="X44" i="3"/>
  <c r="Y44" i="3"/>
  <c r="Z44" i="3"/>
  <c r="AA44" i="3"/>
  <c r="R44" i="3"/>
  <c r="S43" i="3"/>
  <c r="T43" i="3"/>
  <c r="U43" i="3"/>
  <c r="V43" i="3"/>
  <c r="W43" i="3"/>
  <c r="X43" i="3"/>
  <c r="Y43" i="3"/>
  <c r="Z43" i="3"/>
  <c r="AA43" i="3"/>
  <c r="R43" i="3"/>
  <c r="G41" i="3"/>
  <c r="H41" i="3"/>
  <c r="I41" i="3"/>
  <c r="J41" i="3"/>
  <c r="K41" i="3"/>
  <c r="L41" i="3"/>
  <c r="M41" i="3"/>
  <c r="N41" i="3"/>
  <c r="O41" i="3"/>
  <c r="F41" i="3"/>
  <c r="S39" i="3"/>
  <c r="T39" i="3"/>
  <c r="U39" i="3"/>
  <c r="V39" i="3"/>
  <c r="W39" i="3"/>
  <c r="X39" i="3"/>
  <c r="Y39" i="3"/>
  <c r="Z39" i="3"/>
  <c r="AA39" i="3"/>
  <c r="S40" i="3"/>
  <c r="T40" i="3"/>
  <c r="U40" i="3"/>
  <c r="V40" i="3"/>
  <c r="W40" i="3"/>
  <c r="X40" i="3"/>
  <c r="Y40" i="3"/>
  <c r="Z40" i="3"/>
  <c r="AA40" i="3"/>
  <c r="R40" i="3"/>
  <c r="R39" i="3"/>
  <c r="S24" i="3"/>
  <c r="S25" i="3" s="1"/>
  <c r="T24" i="3"/>
  <c r="T25" i="3" s="1"/>
  <c r="U24" i="3"/>
  <c r="U25" i="3" s="1"/>
  <c r="V24" i="3"/>
  <c r="V25" i="3" s="1"/>
  <c r="W24" i="3"/>
  <c r="W25" i="3" s="1"/>
  <c r="X24" i="3"/>
  <c r="X25" i="3" s="1"/>
  <c r="Y24" i="3"/>
  <c r="Y25" i="3" s="1"/>
  <c r="AA24" i="3"/>
  <c r="AA25" i="3" s="1"/>
  <c r="R24" i="3"/>
  <c r="O23" i="3"/>
  <c r="N23" i="3"/>
  <c r="L23" i="3"/>
  <c r="K23" i="3"/>
  <c r="I23" i="3"/>
  <c r="G23" i="3"/>
  <c r="T23" i="3"/>
  <c r="U13" i="3"/>
  <c r="V23" i="3"/>
  <c r="W13" i="3"/>
  <c r="W23" i="3" s="1"/>
  <c r="X13" i="3"/>
  <c r="X23" i="3" s="1"/>
  <c r="Y13" i="3"/>
  <c r="Y23" i="3" s="1"/>
  <c r="Z13" i="3"/>
  <c r="Z23" i="3" s="1"/>
  <c r="AA13" i="3"/>
  <c r="AA23" i="3" s="1"/>
  <c r="G38" i="3"/>
  <c r="H38" i="3"/>
  <c r="T38" i="3" s="1"/>
  <c r="I38" i="3"/>
  <c r="J38" i="3"/>
  <c r="K38" i="3"/>
  <c r="L38" i="3"/>
  <c r="M38" i="3"/>
  <c r="N38" i="3"/>
  <c r="O38" i="3"/>
  <c r="T31" i="3"/>
  <c r="T32" i="3"/>
  <c r="T33" i="3"/>
  <c r="T35" i="3"/>
  <c r="T37" i="3"/>
  <c r="U31" i="3"/>
  <c r="U32" i="3"/>
  <c r="U33" i="3"/>
  <c r="U35" i="3"/>
  <c r="U37" i="3"/>
  <c r="R31" i="3"/>
  <c r="R32" i="3"/>
  <c r="R33" i="3"/>
  <c r="R36" i="3"/>
  <c r="R37" i="3"/>
  <c r="S31" i="3"/>
  <c r="S32" i="3"/>
  <c r="S33" i="3"/>
  <c r="S35" i="3"/>
  <c r="S37" i="3"/>
  <c r="V31" i="3"/>
  <c r="V32" i="3"/>
  <c r="V33" i="3"/>
  <c r="V37" i="3"/>
  <c r="W31" i="3"/>
  <c r="W32" i="3"/>
  <c r="W33" i="3"/>
  <c r="W35" i="3"/>
  <c r="W37" i="3"/>
  <c r="X31" i="3"/>
  <c r="X32" i="3"/>
  <c r="X33" i="3"/>
  <c r="X35" i="3"/>
  <c r="X37" i="3"/>
  <c r="Z31" i="3"/>
  <c r="Z32" i="3"/>
  <c r="Z33" i="3"/>
  <c r="Z35" i="3"/>
  <c r="Z37" i="3"/>
  <c r="Y31" i="3"/>
  <c r="Y32" i="3"/>
  <c r="Y33" i="3"/>
  <c r="Y35" i="3"/>
  <c r="Y37" i="3"/>
  <c r="AA31" i="3"/>
  <c r="AA32" i="3"/>
  <c r="AA33" i="3"/>
  <c r="AA35" i="3"/>
  <c r="AA37" i="3"/>
  <c r="J34" i="3"/>
  <c r="V34" i="3" s="1"/>
  <c r="K34" i="3"/>
  <c r="W34" i="3" s="1"/>
  <c r="L34" i="3"/>
  <c r="X34" i="3" s="1"/>
  <c r="M34" i="3"/>
  <c r="Y34" i="3" s="1"/>
  <c r="N34" i="3"/>
  <c r="Z34" i="3" s="1"/>
  <c r="O34" i="3"/>
  <c r="AA34" i="3" s="1"/>
  <c r="I34" i="3"/>
  <c r="U34" i="3" s="1"/>
  <c r="H34" i="3"/>
  <c r="T34" i="3" s="1"/>
  <c r="G34" i="3"/>
  <c r="S34" i="3" s="1"/>
  <c r="AA29" i="3"/>
  <c r="Z29" i="3"/>
  <c r="Y29" i="3"/>
  <c r="X29" i="3"/>
  <c r="W29" i="3"/>
  <c r="V29" i="3"/>
  <c r="U29" i="3"/>
  <c r="T29" i="3"/>
  <c r="S29" i="3"/>
  <c r="R29" i="3"/>
  <c r="O30" i="3"/>
  <c r="N30" i="3"/>
  <c r="M30" i="3"/>
  <c r="L30" i="3"/>
  <c r="K30" i="3"/>
  <c r="J30" i="3"/>
  <c r="I30" i="3"/>
  <c r="H30" i="3"/>
  <c r="G30" i="3"/>
  <c r="R26" i="3"/>
  <c r="Z26" i="3"/>
  <c r="Z27" i="3" s="1"/>
  <c r="Y26" i="3"/>
  <c r="Y27" i="3" s="1"/>
  <c r="X26" i="3"/>
  <c r="X27" i="3" s="1"/>
  <c r="W26" i="3"/>
  <c r="W27" i="3" s="1"/>
  <c r="V26" i="3"/>
  <c r="V27" i="3" s="1"/>
  <c r="U26" i="3"/>
  <c r="U27" i="3" s="1"/>
  <c r="T26" i="3"/>
  <c r="T27" i="3" s="1"/>
  <c r="S26" i="3"/>
  <c r="S27" i="3" s="1"/>
  <c r="AA26" i="3"/>
  <c r="AA27" i="3" s="1"/>
  <c r="F30" i="4"/>
  <c r="F22" i="4"/>
  <c r="F71" i="3"/>
  <c r="F92" i="3"/>
  <c r="R88" i="3"/>
  <c r="F87" i="3"/>
  <c r="F75" i="3"/>
  <c r="F38" i="3"/>
  <c r="F34" i="3"/>
  <c r="R34" i="3" s="1"/>
  <c r="F30" i="3"/>
  <c r="AD24" i="4" l="1"/>
  <c r="AC30" i="4"/>
  <c r="AA30" i="4"/>
  <c r="AA31" i="4" s="1"/>
  <c r="AA36" i="4" s="1"/>
  <c r="V25" i="4"/>
  <c r="V31" i="4" s="1"/>
  <c r="V36" i="4" s="1"/>
  <c r="Z92" i="3"/>
  <c r="V92" i="3"/>
  <c r="Y31" i="4"/>
  <c r="Y36" i="4" s="1"/>
  <c r="U31" i="4"/>
  <c r="U36" i="4" s="1"/>
  <c r="T31" i="4"/>
  <c r="T36" i="4" s="1"/>
  <c r="X30" i="4"/>
  <c r="X31" i="4" s="1"/>
  <c r="X36" i="4" s="1"/>
  <c r="W30" i="4"/>
  <c r="W31" i="4" s="1"/>
  <c r="W36" i="4" s="1"/>
  <c r="AD29" i="3"/>
  <c r="AD36" i="3"/>
  <c r="AD39" i="3"/>
  <c r="AD41" i="3" s="1"/>
  <c r="AD50" i="3"/>
  <c r="AD57" i="3"/>
  <c r="AD58" i="3"/>
  <c r="AD60" i="3"/>
  <c r="AD64" i="3"/>
  <c r="AD62" i="3"/>
  <c r="AD68" i="3"/>
  <c r="AD65" i="3"/>
  <c r="AD78" i="3"/>
  <c r="AD79" i="3"/>
  <c r="AD81" i="3"/>
  <c r="AD26" i="3"/>
  <c r="AD32" i="3"/>
  <c r="AD44" i="3"/>
  <c r="AD76" i="3"/>
  <c r="AD35" i="3"/>
  <c r="AD37" i="3"/>
  <c r="AD33" i="3"/>
  <c r="AD31" i="3"/>
  <c r="U23" i="3"/>
  <c r="AD13" i="3"/>
  <c r="AD23" i="3" s="1"/>
  <c r="AD24" i="3"/>
  <c r="AD25" i="3" s="1"/>
  <c r="AD40" i="3"/>
  <c r="AD45" i="3"/>
  <c r="AD48" i="3"/>
  <c r="AD51" i="3"/>
  <c r="AD52" i="3"/>
  <c r="AD53" i="3"/>
  <c r="AD54" i="3"/>
  <c r="AD55" i="3"/>
  <c r="AD56" i="3"/>
  <c r="AD59" i="3"/>
  <c r="AD63" i="3"/>
  <c r="AD61" i="3"/>
  <c r="AD66" i="3"/>
  <c r="AD67" i="3"/>
  <c r="S109" i="3"/>
  <c r="AD108" i="3"/>
  <c r="AD28" i="3"/>
  <c r="AD46" i="3"/>
  <c r="AD43" i="3"/>
  <c r="R25" i="4"/>
  <c r="AD25" i="4"/>
  <c r="AD31" i="4" s="1"/>
  <c r="AD36" i="4" s="1"/>
  <c r="AD27" i="3"/>
  <c r="S23" i="3"/>
  <c r="Z25" i="3"/>
  <c r="AD96" i="3"/>
  <c r="AD87" i="3"/>
  <c r="R23" i="3"/>
  <c r="R27" i="3"/>
  <c r="R25" i="3"/>
  <c r="Y119" i="3"/>
  <c r="W119" i="3"/>
  <c r="U119" i="3"/>
  <c r="S119" i="3"/>
  <c r="AA87" i="3"/>
  <c r="Y87" i="3"/>
  <c r="W87" i="3"/>
  <c r="U87" i="3"/>
  <c r="S87" i="3"/>
  <c r="N31" i="4"/>
  <c r="N36" i="4" s="1"/>
  <c r="T30" i="3"/>
  <c r="V30" i="3"/>
  <c r="X30" i="3"/>
  <c r="Z30" i="3"/>
  <c r="Z119" i="3"/>
  <c r="X119" i="3"/>
  <c r="V119" i="3"/>
  <c r="Z87" i="3"/>
  <c r="X87" i="3"/>
  <c r="V87" i="3"/>
  <c r="T87" i="3"/>
  <c r="AA92" i="3"/>
  <c r="Y92" i="3"/>
  <c r="W92" i="3"/>
  <c r="U92" i="3"/>
  <c r="S92" i="3"/>
  <c r="X109" i="3"/>
  <c r="V109" i="3"/>
  <c r="T109" i="3"/>
  <c r="T119" i="3"/>
  <c r="K31" i="4"/>
  <c r="K36" i="4" s="1"/>
  <c r="L31" i="4"/>
  <c r="L36" i="4" s="1"/>
  <c r="R22" i="4"/>
  <c r="S25" i="4"/>
  <c r="S31" i="4" s="1"/>
  <c r="S36" i="4" s="1"/>
  <c r="R96" i="3"/>
  <c r="R41" i="3"/>
  <c r="AA96" i="3"/>
  <c r="Y96" i="3"/>
  <c r="W96" i="3"/>
  <c r="U96" i="3"/>
  <c r="S96" i="3"/>
  <c r="F31" i="4"/>
  <c r="F36" i="4" s="1"/>
  <c r="H31" i="4"/>
  <c r="H36" i="4" s="1"/>
  <c r="Q31" i="4"/>
  <c r="Q36" i="4" s="1"/>
  <c r="T75" i="3"/>
  <c r="S30" i="3"/>
  <c r="U30" i="3"/>
  <c r="W30" i="3"/>
  <c r="Y30" i="3"/>
  <c r="AA30" i="3"/>
  <c r="R38" i="3"/>
  <c r="X75" i="3"/>
  <c r="R30" i="3"/>
  <c r="Z96" i="3"/>
  <c r="X96" i="3"/>
  <c r="V96" i="3"/>
  <c r="T96" i="3"/>
  <c r="Z25" i="4"/>
  <c r="Z31" i="4" s="1"/>
  <c r="Z36" i="4" s="1"/>
  <c r="J31" i="4"/>
  <c r="J36" i="4" s="1"/>
  <c r="G31" i="4"/>
  <c r="G36" i="4" s="1"/>
  <c r="AC22" i="4"/>
  <c r="N72" i="3"/>
  <c r="L72" i="3"/>
  <c r="R75" i="3"/>
  <c r="R87" i="3"/>
  <c r="M31" i="4"/>
  <c r="M36" i="4" s="1"/>
  <c r="I31" i="4"/>
  <c r="I36" i="4" s="1"/>
  <c r="H72" i="3"/>
  <c r="R47" i="3"/>
  <c r="O72" i="3"/>
  <c r="M72" i="3"/>
  <c r="I72" i="3"/>
  <c r="G72" i="3"/>
  <c r="K72" i="3"/>
  <c r="V38" i="3"/>
  <c r="Z75" i="3"/>
  <c r="V75" i="3"/>
  <c r="J72" i="3"/>
  <c r="R80" i="3"/>
  <c r="X38" i="3"/>
  <c r="Y47" i="3"/>
  <c r="W47" i="3"/>
  <c r="U47" i="3"/>
  <c r="S41" i="3"/>
  <c r="W41" i="3"/>
  <c r="X47" i="3"/>
  <c r="Y38" i="3"/>
  <c r="S38" i="3"/>
  <c r="AA75" i="3"/>
  <c r="Y75" i="3"/>
  <c r="W75" i="3"/>
  <c r="U75" i="3"/>
  <c r="S75" i="3"/>
  <c r="T47" i="3"/>
  <c r="AA71" i="3"/>
  <c r="Y71" i="3"/>
  <c r="U71" i="3"/>
  <c r="X41" i="3"/>
  <c r="V41" i="3"/>
  <c r="AA38" i="3"/>
  <c r="W38" i="3"/>
  <c r="U38" i="3"/>
  <c r="Z38" i="3"/>
  <c r="AA47" i="3"/>
  <c r="S47" i="3"/>
  <c r="V80" i="3"/>
  <c r="Z47" i="3"/>
  <c r="V47" i="3"/>
  <c r="Z71" i="3"/>
  <c r="X71" i="3"/>
  <c r="V71" i="3"/>
  <c r="T71" i="3"/>
  <c r="Z80" i="3"/>
  <c r="X80" i="3"/>
  <c r="T80" i="3"/>
  <c r="S71" i="3"/>
  <c r="W71" i="3"/>
  <c r="R71" i="3"/>
  <c r="F72" i="3"/>
  <c r="R92" i="3"/>
  <c r="Z41" i="3"/>
  <c r="T41" i="3"/>
  <c r="AA80" i="3"/>
  <c r="Y80" i="3"/>
  <c r="W80" i="3"/>
  <c r="U80" i="3"/>
  <c r="S80" i="3"/>
  <c r="AA41" i="3"/>
  <c r="Y41" i="3"/>
  <c r="U41" i="3"/>
  <c r="AC31" i="4" l="1"/>
  <c r="AC36" i="4" s="1"/>
  <c r="R31" i="4"/>
  <c r="R36" i="4" s="1"/>
  <c r="W97" i="3"/>
  <c r="W114" i="3" s="1"/>
  <c r="V97" i="3"/>
  <c r="V114" i="3" s="1"/>
  <c r="Z97" i="3"/>
  <c r="Z114" i="3" s="1"/>
  <c r="U97" i="3"/>
  <c r="U114" i="3" s="1"/>
  <c r="AA97" i="3"/>
  <c r="AA114" i="3" s="1"/>
  <c r="T97" i="3"/>
  <c r="T114" i="3" s="1"/>
  <c r="S97" i="3"/>
  <c r="S114" i="3" s="1"/>
  <c r="X97" i="3"/>
  <c r="X114" i="3" s="1"/>
  <c r="Y97" i="3"/>
  <c r="Y114" i="3" s="1"/>
  <c r="R97" i="3"/>
  <c r="R114" i="3" s="1"/>
  <c r="AD34" i="3"/>
  <c r="AD80" i="3"/>
  <c r="AD109" i="3"/>
  <c r="AD38" i="3"/>
  <c r="AD71" i="3"/>
  <c r="AD47" i="3"/>
  <c r="AA72" i="3"/>
  <c r="T72" i="3"/>
  <c r="Y72" i="3"/>
  <c r="AD30" i="3"/>
  <c r="W72" i="3"/>
  <c r="X72" i="3"/>
  <c r="R72" i="3"/>
  <c r="U72" i="3"/>
  <c r="V72" i="3"/>
  <c r="S72" i="3"/>
  <c r="Z72" i="3"/>
  <c r="AD97" i="3" l="1"/>
  <c r="AD114" i="3" s="1"/>
  <c r="AD7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14"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<sst xmlns="http://schemas.openxmlformats.org/spreadsheetml/2006/main" count="643" uniqueCount="334">
  <si>
    <t>STR.PANSELELOR NR. 23</t>
  </si>
  <si>
    <t xml:space="preserve">CIF 14206842 </t>
  </si>
  <si>
    <t xml:space="preserve">NR ÎNREG.  </t>
  </si>
  <si>
    <t xml:space="preserve">buget </t>
  </si>
  <si>
    <t>TOTAL</t>
  </si>
  <si>
    <t>Nr Crt</t>
  </si>
  <si>
    <t xml:space="preserve">RD DE BUGET </t>
  </si>
  <si>
    <t>poz</t>
  </si>
  <si>
    <t>COD CPV</t>
  </si>
  <si>
    <t>lei</t>
  </si>
  <si>
    <t>Valoare estimată fără TVA     ( lei )</t>
  </si>
  <si>
    <t>Valoare estimată fără TVA      ( lei )</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</si>
  <si>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</si>
  <si>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</si>
  <si>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</si>
  <si>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</si>
  <si>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</si>
  <si>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</si>
  <si>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</si>
  <si>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</si>
  <si>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</si>
  <si>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</si>
  <si>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</si>
  <si>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TOTAL RD. 20.01.04</t>
  </si>
  <si>
    <t>20.01.05</t>
  </si>
  <si>
    <t>BONURI CARBURANŢI</t>
  </si>
  <si>
    <t>09134200-9 09132000-3</t>
  </si>
  <si>
    <t>09134200-9</t>
  </si>
  <si>
    <t>LUBREFIANŢI (ULEIURI)</t>
  </si>
  <si>
    <t>09211100-2</t>
  </si>
  <si>
    <t>TOTAL  RD  20.01.05</t>
  </si>
  <si>
    <t>20.01.08</t>
  </si>
  <si>
    <t>64110000-0 64115000-5</t>
  </si>
  <si>
    <t>TAXE POȘTALE AFERENTE MANDATELOR INDEMNIZAȚIILOR PERSOANELOR CU HANDICAP</t>
  </si>
  <si>
    <t>64110000-0</t>
  </si>
  <si>
    <t>64211000-8 64212000-5 72400000-4 64228100-1</t>
  </si>
  <si>
    <t>TOTAL RD 20.01.08</t>
  </si>
  <si>
    <t>20.01.09</t>
  </si>
  <si>
    <t xml:space="preserve">22800000-8 22810000-1 22900000-9 </t>
  </si>
  <si>
    <t>TOTAL  RD  20.01.09</t>
  </si>
  <si>
    <t>20.01.30</t>
  </si>
  <si>
    <t>30125100-2</t>
  </si>
  <si>
    <t>22440000-6 22814000-9</t>
  </si>
  <si>
    <t>72540000-2</t>
  </si>
  <si>
    <t>72540000-2 72611000-6</t>
  </si>
  <si>
    <t>servicii administrare reţele și servicii informatice, servicii administrare, mentenanță, acces program Infocet DSS, materiale aferente, etc.</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</si>
  <si>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</si>
  <si>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</si>
  <si>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</si>
  <si>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</si>
  <si>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</si>
  <si>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</si>
  <si>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</si>
  <si>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</si>
  <si>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</si>
  <si>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</si>
  <si>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</si>
  <si>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50510000-3</t>
  </si>
  <si>
    <t>ALTE BUNURI ȘI SERVICII</t>
  </si>
  <si>
    <t>TOTAL RD.20.01.30</t>
  </si>
  <si>
    <t>45453000-7</t>
  </si>
  <si>
    <t>20.03.01</t>
  </si>
  <si>
    <t>55500000-5</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</si>
  <si>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</si>
  <si>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</si>
  <si>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</si>
  <si>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</si>
  <si>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</si>
  <si>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</si>
  <si>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</si>
  <si>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</si>
  <si>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</si>
  <si>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</si>
  <si>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</si>
  <si>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</si>
  <si>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</si>
  <si>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</si>
  <si>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MĂSURĂTORI </t>
  </si>
  <si>
    <t>72500000-0</t>
  </si>
  <si>
    <t>TOTAL RD. 20.14</t>
  </si>
  <si>
    <t xml:space="preserve">ALTE SERVICII           20.30.30 </t>
  </si>
  <si>
    <t>20.30.30</t>
  </si>
  <si>
    <t>85000000-9</t>
  </si>
  <si>
    <t>TOTAL GENERAL      RD  20</t>
  </si>
  <si>
    <t>57.02.02</t>
  </si>
  <si>
    <t>39162110-9</t>
  </si>
  <si>
    <t>IMOBILIZĂRI NECORPORALE</t>
  </si>
  <si>
    <t>71.01.30</t>
  </si>
  <si>
    <t>TOTAL 71.01.30</t>
  </si>
  <si>
    <t>TOTAL GENERAL</t>
  </si>
  <si>
    <t>20.04.01</t>
  </si>
  <si>
    <t>medicamente  -  9% TVA</t>
  </si>
  <si>
    <t>33690000-3</t>
  </si>
  <si>
    <t>33140000-4</t>
  </si>
  <si>
    <t>dezinfectanti</t>
  </si>
  <si>
    <t>71.01.02</t>
  </si>
  <si>
    <t>TOTAL RD 20-MS</t>
  </si>
  <si>
    <t>CPV</t>
  </si>
  <si>
    <t>ASTRA</t>
  </si>
  <si>
    <t>SALUBRITATE – transport, colectare deșeu menajer, etc., desfundat, colectat, transport deșeu din canalizări, colectare selectivă</t>
  </si>
  <si>
    <t>Internet, telefonie fixă+trafic, cablu, telefonie mobilă, etc., alte servicii de telefonie</t>
  </si>
  <si>
    <t xml:space="preserve">cartuşe  imprimante, etc, achiziționate pe proiect CMSS, și alte cartușe imprimante achiziționate, ribbon, cartuș copiator, etc, cartușe cu toner pentru copiatoare, fax, filme pentru fax, cartușe pt. imprimante </t>
  </si>
  <si>
    <t>formulare speciale  - chitanţiere , etc</t>
  </si>
  <si>
    <t>TOTAL 1</t>
  </si>
  <si>
    <t>servicii de verificare, monitorizare lift, reparații, materiale specifice întreținere</t>
  </si>
  <si>
    <t>servicii de evaluare risc la securitate fizică</t>
  </si>
  <si>
    <t>71317000-3</t>
  </si>
  <si>
    <t>reparații aparatură medicală, mentenanță, materiale specifice întreținere, etc</t>
  </si>
  <si>
    <t>verificare stingătoare și alte conexe</t>
  </si>
  <si>
    <t>servicii de întreţinere bazin, materiale aferente, materiale specifice întreținere, reparaţii, etc</t>
  </si>
  <si>
    <t>50883000-8 50532000-3</t>
  </si>
  <si>
    <t>50433000-9</t>
  </si>
  <si>
    <t>VERIFICARE metrologică și alte conexe</t>
  </si>
  <si>
    <t>servicii funerare cu materiale aferente</t>
  </si>
  <si>
    <t>TOTAL 2</t>
  </si>
  <si>
    <t>TOTAL RD.20.02</t>
  </si>
  <si>
    <t>MEDICAMENTE compensate și pentru aparatul de urgență (TVA 9%)</t>
  </si>
  <si>
    <t xml:space="preserve">33770000-8 33141420-0 33140000-3 </t>
  </si>
  <si>
    <t>dezinfectanţi suprafeţe, dezinfectanți aparatură, dezinfectanți mâini, alți dezinfectanți</t>
  </si>
  <si>
    <t>24455000-8 33741300-9</t>
  </si>
  <si>
    <t>TOTAL RD.20.30.30</t>
  </si>
  <si>
    <t>INVESTIȚII</t>
  </si>
  <si>
    <t>48624000-8</t>
  </si>
  <si>
    <t xml:space="preserve">materiale sanitare </t>
  </si>
  <si>
    <t>Doina Rezuș</t>
  </si>
  <si>
    <t>CĂRŢI, PUBLICAŢII  TVA 5%</t>
  </si>
  <si>
    <t>18812200-6 18813200-3</t>
  </si>
  <si>
    <t>79341000-7</t>
  </si>
  <si>
    <t>15110000-2 15300000-1 15500000-3 15811100-7</t>
  </si>
  <si>
    <t>98371000-4</t>
  </si>
  <si>
    <t>75100000-7 71631000-0</t>
  </si>
  <si>
    <t>31224100-3 44411100-5 31224810-3 31224100-3 44111400-5 44531000-0 44163100-1</t>
  </si>
  <si>
    <t>Avizat</t>
  </si>
  <si>
    <t xml:space="preserve">  OBIECTUL  ACHIZITIEI DIRECTE</t>
  </si>
  <si>
    <t>68.04</t>
  </si>
  <si>
    <t>68.06</t>
  </si>
  <si>
    <t>SURSA DE FINANŢARE</t>
  </si>
  <si>
    <t>DATA ESTIMATĂ PT INIŢIERE</t>
  </si>
  <si>
    <t xml:space="preserve">DATA ESTIMATĂ PT FINALIZARE  </t>
  </si>
  <si>
    <t>motorină grup electrogen,benzina motocositoare,ulei de amestec</t>
  </si>
  <si>
    <t>BUGET LOCAL</t>
  </si>
  <si>
    <t>20.02</t>
  </si>
  <si>
    <t>20.11</t>
  </si>
  <si>
    <t>20.13</t>
  </si>
  <si>
    <t>Director General Adjunct</t>
  </si>
  <si>
    <t>Anexa privind achiziţiile directe</t>
  </si>
  <si>
    <t xml:space="preserve">       </t>
  </si>
  <si>
    <t xml:space="preserve">               Elaborat</t>
  </si>
  <si>
    <t xml:space="preserve">   Inspector Alexandru Grigoruț</t>
  </si>
  <si>
    <t xml:space="preserve">Director General Adjunct </t>
  </si>
  <si>
    <t>OFFLINE</t>
  </si>
  <si>
    <t>ONLINE</t>
  </si>
  <si>
    <t>Hrană pentru oameni Contract de Furnizare</t>
  </si>
  <si>
    <t>TOTAL RD.20.30.30  Contract de Servicii</t>
  </si>
  <si>
    <t xml:space="preserve">TOTAL RD.20.03.01 </t>
  </si>
  <si>
    <t xml:space="preserve">               Vizat</t>
  </si>
  <si>
    <t xml:space="preserve">          Şef serviciu Cotabilitate, Financiar, Buget </t>
  </si>
  <si>
    <t xml:space="preserve">                       Verificat</t>
  </si>
  <si>
    <t>Valoare estimată fără TVA          ( lei )</t>
  </si>
  <si>
    <t>20.14</t>
  </si>
  <si>
    <t>TOTAL   RD 20</t>
  </si>
  <si>
    <t xml:space="preserve">                   </t>
  </si>
  <si>
    <t>68.50.50</t>
  </si>
  <si>
    <t xml:space="preserve">C.Rezid. Pers.fără adăpost </t>
  </si>
  <si>
    <t xml:space="preserve">C. de ZI/Pers.fără adăpost </t>
  </si>
  <si>
    <t>Resp./PV</t>
  </si>
  <si>
    <t>Centru de zi/PV</t>
  </si>
  <si>
    <t>Îngijire Dom./PV</t>
  </si>
  <si>
    <t>VALOARE DSS+SAMUI</t>
  </si>
  <si>
    <t>VALOARE CPFA (adapost de noapte)</t>
  </si>
  <si>
    <t>VALOARE Centru Rezidential (Persoane fara adapost)</t>
  </si>
  <si>
    <t>VALOARE Centru de zi (Persoane fara adapost)</t>
  </si>
  <si>
    <t>VALOARE CPV</t>
  </si>
  <si>
    <t>VALOARE RESPIRO/PV</t>
  </si>
  <si>
    <t xml:space="preserve">  DSS / SAMUI</t>
  </si>
  <si>
    <t>VALOARE CENTRU DE ZI/PV</t>
  </si>
  <si>
    <t>VALOARE ÎNGRIJIRE DOMIC./PV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</si>
  <si>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</si>
  <si>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</si>
  <si>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</si>
  <si>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</si>
  <si>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</si>
  <si>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</si>
  <si>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</si>
  <si>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servicii pază şi monitorizare pază</t>
  </si>
  <si>
    <t>TOTAL RD 71.01.02</t>
  </si>
  <si>
    <t>SAMUI</t>
  </si>
  <si>
    <t>TOTAL 20.01.30            Contract de Servicii</t>
  </si>
  <si>
    <t>68.15</t>
  </si>
  <si>
    <t>CANTINA DE AJUTOR SOCIAL</t>
  </si>
  <si>
    <t xml:space="preserve"> Verificat</t>
  </si>
  <si>
    <t>PROCEDURA STABILITĂ/INSTRUMENTE SPECIFICE PENTRU DERULAREA PROCESULUI DE ACHITIŢIE</t>
  </si>
  <si>
    <t>MODALITATEA DE DERULARE A PROCEDURII DE ATRIBUIRE</t>
  </si>
  <si>
    <t>PERSOANA RESPONSABILĂ CU APLICAREA PROCEDURII DE ATRIBUIRE</t>
  </si>
  <si>
    <t>BUGETUL LOCAL</t>
  </si>
  <si>
    <t xml:space="preserve">    DATA(LUNA) ESTIMATĂ PT INIŢIEREA PROCEDURII</t>
  </si>
  <si>
    <t xml:space="preserve">   DATA(LUNA) ESTIMATĂ PENTRU ATRIBUIREA CONTRACTULUI DE ACHIZIŢIE </t>
  </si>
  <si>
    <t>BUGETUL  LOCAL</t>
  </si>
  <si>
    <t>NEGOCIERE FĂRĂ PUBLICAREA PREALABILĂ A UNUI ANUNŢ</t>
  </si>
  <si>
    <t>LICITAŢIE DESCHISĂ</t>
  </si>
  <si>
    <t>PROCEDURĂ  SIMPLIFICATĂ PROPRIE</t>
  </si>
  <si>
    <t xml:space="preserve">PROCEDURĂ  SIMPLIFICATĂ   </t>
  </si>
  <si>
    <t>lei fără TVA</t>
  </si>
  <si>
    <t>Alexandru Grigoruţ</t>
  </si>
  <si>
    <t>PRIMĂRIA BRAŞOV</t>
  </si>
  <si>
    <t xml:space="preserve">           Roxana Puchianu</t>
  </si>
  <si>
    <t xml:space="preserve">Centrul Rezidenţial Persoane fără adăpost </t>
  </si>
  <si>
    <t xml:space="preserve">Centrul de ZI/Persoane fără adăpost </t>
  </si>
  <si>
    <t>Respiro/Persoane Vârstnice</t>
  </si>
  <si>
    <t>Centru de zi/Persoane Vârstnice</t>
  </si>
  <si>
    <t>Îngrijire Domiciliu/Pers.  Vărstnice</t>
  </si>
  <si>
    <t xml:space="preserve">  OBIECTUL  ACHIZITIEI   DIRECTE</t>
  </si>
  <si>
    <t>Căminul pentru persoane vârstnice</t>
  </si>
  <si>
    <t>Adăpost de noapte-CPFA</t>
  </si>
  <si>
    <t xml:space="preserve">                      DIRECTOR GENERAL</t>
  </si>
  <si>
    <t xml:space="preserve">              MARIANA TOPOLICEANU</t>
  </si>
  <si>
    <t>lei fără   TVA</t>
  </si>
  <si>
    <t>lei fără    TVA</t>
  </si>
  <si>
    <t>Valoare estimată    fără TVA     ( lei )</t>
  </si>
  <si>
    <t>Valoare estimată     fără TVA        ( lei )</t>
  </si>
  <si>
    <t>Valoare estimată        fără TVA        ( lei )</t>
  </si>
  <si>
    <t xml:space="preserve">      TOTAL 20.01.03</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</si>
  <si>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</si>
  <si>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</si>
  <si>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</si>
  <si>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formulare tipărite  solicitate de serviciile DSS, etc</t>
  </si>
  <si>
    <t xml:space="preserve">    Șef Birou Achiziții Publice, Aprovizionare</t>
  </si>
  <si>
    <t xml:space="preserve">     Roxana Puchianu</t>
  </si>
  <si>
    <t>Elaborat</t>
  </si>
  <si>
    <t>ONLINE/ OFFLINE</t>
  </si>
  <si>
    <t>Hrană pt oameni   - servicii de catering, cantină, etc        Contract de Servicii</t>
  </si>
  <si>
    <t>Servicii socio-medicale</t>
  </si>
  <si>
    <t xml:space="preserve">  lei fără  TVA</t>
  </si>
  <si>
    <t>Valoare estimată a contractului de achiziţie publică/ acordului -cadru</t>
  </si>
  <si>
    <t xml:space="preserve">                                                                Inspector Alexandru Grigoruț</t>
  </si>
  <si>
    <t>BUGET MINIS-TERUL SĂNĂTĂ-ŢII</t>
  </si>
  <si>
    <t>SERVICII POSTALE (trimiteri de toate categ., internă și internațională - simplerecomandate și cu confirmare de primire, etc), alte servicii poștale, căsuță poștală, etc., corespondență) – trimiterile simple și recomandate  TVA 0%</t>
  </si>
  <si>
    <t xml:space="preserve">                  Şef serviciu Contabilitate, Financiar, Buget            </t>
  </si>
  <si>
    <t>alte obiecte inventar DSS</t>
  </si>
  <si>
    <t>alte obiecte inventar SAMUI</t>
  </si>
  <si>
    <t>Nicolae Mereț</t>
  </si>
  <si>
    <t>Luana - Mădălina Crăciun</t>
  </si>
  <si>
    <t>79822500-7</t>
  </si>
  <si>
    <t>68.50.50.02</t>
  </si>
  <si>
    <t>68.50.50.01</t>
  </si>
  <si>
    <t>VALOARE CLUBURI/PV NOUA</t>
  </si>
  <si>
    <t>Club Noua/Persoane Vârstnice</t>
  </si>
  <si>
    <t>22458000-5 22462000-6</t>
  </si>
  <si>
    <t>APR 2018</t>
  </si>
  <si>
    <t>DEC 2018</t>
  </si>
  <si>
    <t>MAI 2018</t>
  </si>
  <si>
    <t>APR    2018</t>
  </si>
  <si>
    <t>APRILIE    2018</t>
  </si>
  <si>
    <t>AUGUST 2018</t>
  </si>
  <si>
    <t>APRILIE 2018</t>
  </si>
  <si>
    <t>MARTIE 2018</t>
  </si>
  <si>
    <t>MARTIE  2018</t>
  </si>
  <si>
    <t>IUNIE 2018</t>
  </si>
  <si>
    <t>IULIE 2018</t>
  </si>
  <si>
    <t>IULIE  2018</t>
  </si>
  <si>
    <t>NOI 2018</t>
  </si>
  <si>
    <t>FEB 2018</t>
  </si>
  <si>
    <t>OCT 2018</t>
  </si>
  <si>
    <t>IUL 2018</t>
  </si>
  <si>
    <t xml:space="preserve"> IAN 2018</t>
  </si>
  <si>
    <t xml:space="preserve">FURNITURI BIROU </t>
  </si>
  <si>
    <t xml:space="preserve"> MATERIALE DE CURĂŢENIE </t>
  </si>
  <si>
    <t>PROGRAMUL ANUAL AL ACHIZIŢIILOR PUBLICE PE ANUL 2018</t>
  </si>
  <si>
    <t>33751000-9 33711900-6 33711610-6</t>
  </si>
  <si>
    <t>CPFA Adăpost de noapte</t>
  </si>
  <si>
    <t>TOTAL RD.20.05</t>
  </si>
  <si>
    <t xml:space="preserve">SF.NICOLAE </t>
  </si>
  <si>
    <t>68.12.01</t>
  </si>
  <si>
    <t>68.12.02</t>
  </si>
  <si>
    <t>Respiro Dizabilități</t>
  </si>
  <si>
    <t>RESPIRO DIZABILITĂȚI</t>
  </si>
  <si>
    <t xml:space="preserve">  APA, CANALIZARE TVA 9%, </t>
  </si>
  <si>
    <t>hârtie igienică, săpun lichid și rezervă, mănuşi latex, bonete, mături toate tipurile, şerveţele de hârtie, baterii, coș gunoi, pahare unică folosință, perie WC,  etc)</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</si>
  <si>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</si>
  <si>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</si>
  <si>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servicii și demersuri privind obținerea de autorizații, taxe aferente, avize, notificări, taxe de timbru, taxe timbru fiscal, taxe CNCIR, taxe alte autorizații, etc  pt DSS - sediul central și sediile secundare</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</si>
  <si>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</si>
  <si>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</si>
  <si>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</si>
  <si>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 xml:space="preserve">ITP, reparații, verificare, piese de schimb întreținere, taxe auto, revizii, rovignete, materiale auto, materiale pt iarnă auto, acumulatori auto generatoare, alte taxe, taxe RAR, taxe înmatriculare, taxe ANAF, etc </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</si>
  <si>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</si>
  <si>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</si>
  <si>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</si>
  <si>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</si>
  <si>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servicii construcție și administrare site web</t>
  </si>
  <si>
    <t>expertiză tehnică Valea Cetății</t>
  </si>
  <si>
    <t>studiu fezabilitate ”Centru de zi pentru consiliere și sprijin pentru părinți și copii”</t>
  </si>
  <si>
    <t>71.01.01</t>
  </si>
  <si>
    <t>TOTAL RD 71.01.01</t>
  </si>
  <si>
    <t>Inteligent Routing Filter (echipament protecție date)</t>
  </si>
  <si>
    <t>extindere centrală telefonică</t>
  </si>
  <si>
    <t>mașină de spălat profesională 30 kg</t>
  </si>
  <si>
    <t>uscător rufe profesional 25 kg</t>
  </si>
  <si>
    <t>cărucior de duș tip targă 1 buc</t>
  </si>
  <si>
    <t>cadă baie specială pentru persoane dependente</t>
  </si>
  <si>
    <t>71319000-7</t>
  </si>
  <si>
    <t>79314000-8</t>
  </si>
  <si>
    <r>
      <t> </t>
    </r>
    <r>
      <rPr>
        <b/>
        <sz val="12"/>
        <color rgb="FF000000"/>
        <rFont val="Times New Roman"/>
        <family val="1"/>
        <charset val="238"/>
      </rPr>
      <t>39713200-5</t>
    </r>
  </si>
  <si>
    <t>33193120-6</t>
  </si>
  <si>
    <t>licență sistem de operare + office</t>
  </si>
  <si>
    <t xml:space="preserve">marcă/siglă </t>
  </si>
  <si>
    <t>Asist şi modif programe de salarii, upgrade, transferări date şi alte prg. -aplicaţia SICO PS şi asistenţi, asist. și modif. prg. - Modul SICO – managementul proceselor de asistență socială, asist./modificări Program Managerial de documente și servicii – INFOCET - cu suplimentare 50 useri/cont, asist.soft și modificări programe contab., upgrade, transfer date și alte programe SICO - FOREXEBUG</t>
  </si>
  <si>
    <t>79315000-5</t>
  </si>
  <si>
    <t>TOTAL 20.16        Contract de Servicii</t>
  </si>
  <si>
    <t xml:space="preserve">PRIMUL GHIOZDAN    </t>
  </si>
  <si>
    <t>TOTAL RD.57.02.02  Contract Furnizare</t>
  </si>
  <si>
    <t>Unit dentar - 3 buc.</t>
  </si>
  <si>
    <t>TOTAL RD.71.01.02  Contract Furnizare</t>
  </si>
  <si>
    <t>Șef Birou Achiziții Publice, Aprovizionare</t>
  </si>
  <si>
    <t>33192410-9</t>
  </si>
  <si>
    <t>SEPT 2018</t>
  </si>
  <si>
    <t>MAI  2018</t>
  </si>
  <si>
    <t>servicii de supervizare externă</t>
  </si>
  <si>
    <t>MAR 2018</t>
  </si>
  <si>
    <t>MAR    2018</t>
  </si>
  <si>
    <t>APRILIE  2018</t>
  </si>
  <si>
    <t xml:space="preserve">                    Vizat</t>
  </si>
  <si>
    <t>32428000-9</t>
  </si>
  <si>
    <t>32420000-3</t>
  </si>
  <si>
    <t>44411200-6</t>
  </si>
  <si>
    <r>
      <rPr>
        <sz val="10"/>
        <color indexed="8"/>
        <rFont val="Times new roman"/>
        <family val="1"/>
        <charset val="238"/>
      </rPr>
      <t xml:space="preserve">ALTE MATERIALE CU CARACTER FUNCŢIONAL </t>
    </r>
    <r>
      <rPr>
        <sz val="11"/>
        <color indexed="8"/>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</si>
  <si>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Rolă cearceaf de unică folosință, prosop hârtie pliat, mănuși examinare sterile, prosop de hârtie rolă, vată, comprese sterile, feși, seringi, feși elastice, alte consumabile, materiale sanitare, alcool sanitar, mentolat, rivanol, etc</t>
  </si>
  <si>
    <t>Studii și cercetări</t>
  </si>
  <si>
    <t xml:space="preserve">                      Ordonator de credite</t>
  </si>
  <si>
    <t>CAP.66</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</si>
  <si>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DSS,etc </t>
  </si>
  <si>
    <t>DIRECTIA DE ASISTENTA SOCIALA BRASOV</t>
  </si>
  <si>
    <t>43162/05.07.2018</t>
  </si>
  <si>
    <t>scaun pentru evacuare beneficiari dependenți 5 buc.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</si>
</sst>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color indexed="8"/>
      <name val="Times new roman"/>
      <family val="1"/>
      <charset val="1"/>
    </font>
    <font>
      <sz val="10"/>
      <name val="Arial"/>
      <family val="2"/>
      <charset val="238"/>
    </font>
    <font>
      <b/>
      <sz val="16"/>
      <color indexed="8"/>
      <name val="Times new roman"/>
      <family val="1"/>
      <charset val="238"/>
    </font>
    <font>
      <b/>
      <sz val="14"/>
      <color indexed="8"/>
      <name val="Times new roman"/>
      <family val="1"/>
      <charset val="238"/>
    </font>
    <font>
      <b/>
      <sz val="11"/>
      <color indexed="8"/>
      <name val="Times new roman"/>
      <family val="1"/>
      <charset val="238"/>
    </font>
    <font>
      <sz val="11"/>
      <color indexed="8"/>
      <name val="Times new roman"/>
      <family val="1"/>
      <charset val="238"/>
    </font>
    <font>
      <sz val="11"/>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b/>
      <sz val="12"/>
      <name val="Times New Roman"/>
      <family val="1"/>
      <charset val="238"/>
    </font>
    <font>
      <sz val="12"/>
      <color indexed="25"/>
      <name val="Times New Roman"/>
      <family val="1"/>
      <charset val="238"/>
    </font>
    <font>
      <b/>
      <sz val="11"/>
      <name val="Times New Roman"/>
      <family val="1"/>
      <charset val="238"/>
    </font>
    <font>
      <sz val="11.5"/>
      <color indexed="8"/>
      <name val="Times new roman"/>
      <family val="1"/>
      <charset val="238"/>
    </font>
    <font>
      <b/>
      <sz val="11.5"/>
      <color indexed="8"/>
      <name val="Times new roman"/>
      <family val="1"/>
      <charset val="238"/>
    </font>
    <font>
      <sz val="11.5"/>
      <name val="Times new roman"/>
      <family val="1"/>
      <charset val="238"/>
    </font>
    <font>
      <b/>
      <sz val="11.5"/>
      <name val="Times new roman"/>
      <family val="1"/>
      <charset val="238"/>
    </font>
    <font>
      <sz val="11.5"/>
      <color indexed="25"/>
      <name val="Times new roman"/>
      <family val="1"/>
      <charset val="238"/>
    </font>
    <font>
      <sz val="14"/>
      <color indexed="8"/>
      <name val="Times new roman"/>
      <family val="1"/>
      <charset val="238"/>
    </font>
    <font>
      <sz val="12"/>
      <color indexed="8"/>
      <name val="Times new roman"/>
      <family val="1"/>
      <charset val="1"/>
    </font>
    <font>
      <b/>
      <sz val="12"/>
      <color rgb="FF000080"/>
      <name val="Times New Roman"/>
      <family val="1"/>
      <charset val="238"/>
    </font>
    <font>
      <b/>
      <sz val="12"/>
      <color rgb="FF000000"/>
      <name val="Times New Roman"/>
      <family val="1"/>
      <charset val="238"/>
    </font>
    <font>
      <b/>
      <sz val="11.5"/>
      <color rgb="FF000000"/>
      <name val="Times New Roman"/>
      <family val="1"/>
      <charset val="238"/>
    </font>
    <font>
      <sz val="10"/>
      <color indexed="8"/>
      <name val="Times new roman"/>
      <family val="1"/>
      <charset val="23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2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style="medium">
        <color indexed="59"/>
      </top>
      <bottom style="medium">
        <color indexed="59"/>
      </bottom>
      <diagonal/>
    </border>
    <border>
      <left style="medium">
        <color indexed="59"/>
      </left>
      <right style="medium">
        <color indexed="59"/>
      </right>
      <top/>
      <bottom style="medium">
        <color indexed="59"/>
      </bottom>
      <diagonal/>
    </border>
    <border>
      <left/>
      <right style="medium">
        <color indexed="59"/>
      </right>
      <top/>
      <bottom style="medium">
        <color indexed="59"/>
      </bottom>
      <diagonal/>
    </border>
    <border>
      <left style="medium">
        <color indexed="59"/>
      </left>
      <right/>
      <top style="medium">
        <color indexed="59"/>
      </top>
      <bottom style="medium">
        <color indexed="59"/>
      </bottom>
      <diagonal/>
    </border>
    <border>
      <left style="medium">
        <color indexed="59"/>
      </left>
      <right style="medium">
        <color indexed="59"/>
      </right>
      <top style="thin">
        <color indexed="59"/>
      </top>
      <bottom style="thin">
        <color indexed="59"/>
      </bottom>
      <diagonal/>
    </border>
    <border>
      <left/>
      <right style="medium">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style="thin">
        <color indexed="59"/>
      </left>
      <right style="thin">
        <color indexed="59"/>
      </right>
      <top style="thin">
        <color indexed="59"/>
      </top>
      <bottom style="thin">
        <color indexed="59"/>
      </bottom>
      <diagonal/>
    </border>
    <border>
      <left/>
      <right style="medium">
        <color indexed="59"/>
      </right>
      <top style="thin">
        <color indexed="59"/>
      </top>
      <bottom/>
      <diagonal/>
    </border>
    <border>
      <left style="thin">
        <color indexed="59"/>
      </left>
      <right style="thin">
        <color indexed="59"/>
      </right>
      <top/>
      <bottom style="medium">
        <color indexed="59"/>
      </bottom>
      <diagonal/>
    </border>
    <border>
      <left/>
      <right style="medium">
        <color indexed="59"/>
      </right>
      <top style="medium">
        <color indexed="59"/>
      </top>
      <bottom style="thin">
        <color indexed="59"/>
      </bottom>
      <diagonal/>
    </border>
    <border>
      <left/>
      <right style="thin">
        <color indexed="59"/>
      </right>
      <top style="medium">
        <color indexed="59"/>
      </top>
      <bottom style="thin">
        <color indexed="59"/>
      </bottom>
      <diagonal/>
    </border>
    <border>
      <left style="medium">
        <color indexed="59"/>
      </left>
      <right style="medium">
        <color indexed="59"/>
      </right>
      <top style="medium">
        <color indexed="59"/>
      </top>
      <bottom style="thin">
        <color indexed="59"/>
      </bottom>
      <diagonal/>
    </border>
    <border>
      <left style="thin">
        <color indexed="59"/>
      </left>
      <right style="thin">
        <color indexed="59"/>
      </right>
      <top style="medium">
        <color indexed="59"/>
      </top>
      <bottom style="thin">
        <color indexed="59"/>
      </bottom>
      <diagonal/>
    </border>
    <border>
      <left style="thin">
        <color indexed="59"/>
      </left>
      <right style="thin">
        <color indexed="59"/>
      </right>
      <top style="medium">
        <color indexed="59"/>
      </top>
      <bottom/>
      <diagonal/>
    </border>
    <border>
      <left style="medium">
        <color indexed="59"/>
      </left>
      <right style="medium">
        <color indexed="59"/>
      </right>
      <top/>
      <bottom style="thin">
        <color indexed="59"/>
      </bottom>
      <diagonal/>
    </border>
    <border>
      <left style="medium">
        <color indexed="59"/>
      </left>
      <right/>
      <top style="thin">
        <color indexed="59"/>
      </top>
      <bottom style="thin">
        <color indexed="59"/>
      </bottom>
      <diagonal/>
    </border>
    <border>
      <left style="medium">
        <color indexed="59"/>
      </left>
      <right style="medium">
        <color indexed="59"/>
      </right>
      <top/>
      <bottom/>
      <diagonal/>
    </border>
    <border>
      <left/>
      <right style="thin">
        <color indexed="59"/>
      </right>
      <top/>
      <bottom style="thin">
        <color indexed="59"/>
      </bottom>
      <diagonal/>
    </border>
    <border>
      <left/>
      <right style="thin">
        <color indexed="59"/>
      </right>
      <top/>
      <bottom style="medium">
        <color indexed="59"/>
      </bottom>
      <diagonal/>
    </border>
    <border>
      <left style="medium">
        <color indexed="59"/>
      </left>
      <right style="thin">
        <color indexed="59"/>
      </right>
      <top style="medium">
        <color indexed="59"/>
      </top>
      <bottom style="medium">
        <color indexed="59"/>
      </bottom>
      <diagonal/>
    </border>
    <border>
      <left/>
      <right style="thin">
        <color indexed="59"/>
      </right>
      <top style="medium">
        <color indexed="59"/>
      </top>
      <bottom style="medium">
        <color indexed="59"/>
      </bottom>
      <diagonal/>
    </border>
    <border>
      <left style="thin">
        <color indexed="59"/>
      </left>
      <right style="thin">
        <color indexed="59"/>
      </right>
      <top style="medium">
        <color indexed="59"/>
      </top>
      <bottom style="medium">
        <color indexed="59"/>
      </bottom>
      <diagonal/>
    </border>
    <border>
      <left style="medium">
        <color indexed="59"/>
      </left>
      <right style="thin">
        <color indexed="59"/>
      </right>
      <top style="medium">
        <color indexed="59"/>
      </top>
      <bottom/>
      <diagonal/>
    </border>
    <border>
      <left style="medium">
        <color indexed="59"/>
      </left>
      <right style="medium">
        <color indexed="59"/>
      </right>
      <top style="medium">
        <color indexed="59"/>
      </top>
      <bottom/>
      <diagonal/>
    </border>
    <border>
      <left/>
      <right style="thin">
        <color indexed="59"/>
      </right>
      <top style="thin">
        <color indexed="59"/>
      </top>
      <bottom/>
      <diagonal/>
    </border>
    <border>
      <left style="thin">
        <color indexed="59"/>
      </left>
      <right style="thin">
        <color indexed="59"/>
      </right>
      <top style="thin">
        <color indexed="59"/>
      </top>
      <bottom/>
      <diagonal/>
    </border>
    <border>
      <left style="medium">
        <color indexed="59"/>
      </left>
      <right style="medium">
        <color indexed="59"/>
      </right>
      <top style="thin">
        <color indexed="59"/>
      </top>
      <bottom/>
      <diagonal/>
    </border>
    <border>
      <left style="medium">
        <color indexed="59"/>
      </left>
      <right style="thin">
        <color indexed="59"/>
      </right>
      <top/>
      <bottom style="medium">
        <color indexed="59"/>
      </bottom>
      <diagonal/>
    </border>
    <border>
      <left/>
      <right/>
      <top/>
      <bottom style="thin">
        <color indexed="59"/>
      </bottom>
      <diagonal/>
    </border>
    <border>
      <left style="medium">
        <color indexed="8"/>
      </left>
      <right style="medium">
        <color indexed="8"/>
      </right>
      <top style="hair">
        <color indexed="8"/>
      </top>
      <bottom style="hair">
        <color indexed="8"/>
      </bottom>
      <diagonal/>
    </border>
    <border>
      <left style="medium">
        <color indexed="8"/>
      </left>
      <right/>
      <top style="hair">
        <color indexed="8"/>
      </top>
      <bottom/>
      <diagonal/>
    </border>
    <border>
      <left/>
      <right style="thin">
        <color indexed="59"/>
      </right>
      <top/>
      <bottom/>
      <diagonal/>
    </border>
    <border>
      <left style="thin">
        <color indexed="59"/>
      </left>
      <right/>
      <top/>
      <bottom style="thin">
        <color indexed="59"/>
      </bottom>
      <diagonal/>
    </border>
    <border>
      <left style="thin">
        <color indexed="59"/>
      </left>
      <right style="thin">
        <color indexed="59"/>
      </right>
      <top/>
      <bottom/>
      <diagonal/>
    </border>
    <border>
      <left style="thin">
        <color indexed="59"/>
      </left>
      <right/>
      <top/>
      <bottom/>
      <diagonal/>
    </border>
    <border>
      <left style="medium">
        <color indexed="8"/>
      </left>
      <right style="medium">
        <color indexed="8"/>
      </right>
      <top style="medium">
        <color indexed="59"/>
      </top>
      <bottom style="medium">
        <color indexed="59"/>
      </bottom>
      <diagonal/>
    </border>
    <border>
      <left style="medium">
        <color indexed="59"/>
      </left>
      <right/>
      <top style="medium">
        <color indexed="59"/>
      </top>
      <bottom style="thin">
        <color indexed="59"/>
      </bottom>
      <diagonal/>
    </border>
    <border>
      <left style="thin">
        <color indexed="59"/>
      </left>
      <right/>
      <top style="thin">
        <color indexed="59"/>
      </top>
      <bottom/>
      <diagonal/>
    </border>
    <border>
      <left style="medium">
        <color indexed="59"/>
      </left>
      <right/>
      <top/>
      <bottom style="thin">
        <color indexed="59"/>
      </bottom>
      <diagonal/>
    </border>
    <border>
      <left style="medium">
        <color indexed="59"/>
      </left>
      <right/>
      <top/>
      <bottom style="medium">
        <color indexed="59"/>
      </bottom>
      <diagonal/>
    </border>
    <border>
      <left/>
      <right style="medium">
        <color indexed="59"/>
      </right>
      <top/>
      <bottom style="thin">
        <color indexed="5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59"/>
      </left>
      <right/>
      <top/>
      <bottom/>
      <diagonal/>
    </border>
    <border>
      <left style="medium">
        <color indexed="64"/>
      </left>
      <right style="medium">
        <color indexed="64"/>
      </right>
      <top style="medium">
        <color indexed="64"/>
      </top>
      <bottom style="thin">
        <color indexed="59"/>
      </bottom>
      <diagonal/>
    </border>
    <border>
      <left style="medium">
        <color indexed="64"/>
      </left>
      <right style="medium">
        <color indexed="64"/>
      </right>
      <top/>
      <bottom style="thin">
        <color indexed="59"/>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59"/>
      </left>
      <right style="medium">
        <color indexed="59"/>
      </right>
      <top style="thin">
        <color indexed="59"/>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59"/>
      </top>
      <bottom style="medium">
        <color indexed="64"/>
      </bottom>
      <diagonal/>
    </border>
    <border>
      <left style="medium">
        <color indexed="59"/>
      </left>
      <right style="medium">
        <color indexed="59"/>
      </right>
      <top style="thin">
        <color indexed="64"/>
      </top>
      <bottom style="thin">
        <color indexed="64"/>
      </bottom>
      <diagonal/>
    </border>
    <border>
      <left style="medium">
        <color indexed="64"/>
      </left>
      <right style="medium">
        <color indexed="59"/>
      </right>
      <top/>
      <bottom style="thin">
        <color indexed="64"/>
      </bottom>
      <diagonal/>
    </border>
    <border>
      <left/>
      <right style="medium">
        <color indexed="64"/>
      </right>
      <top/>
      <bottom style="thin">
        <color indexed="59"/>
      </bottom>
      <diagonal/>
    </border>
    <border>
      <left style="medium">
        <color indexed="64"/>
      </left>
      <right style="medium">
        <color indexed="59"/>
      </right>
      <top style="thin">
        <color indexed="64"/>
      </top>
      <bottom style="thin">
        <color indexed="64"/>
      </bottom>
      <diagonal/>
    </border>
    <border>
      <left style="medium">
        <color indexed="64"/>
      </left>
      <right style="medium">
        <color indexed="59"/>
      </right>
      <top/>
      <bottom style="thin">
        <color indexed="59"/>
      </bottom>
      <diagonal/>
    </border>
    <border>
      <left style="medium">
        <color indexed="64"/>
      </left>
      <right style="medium">
        <color indexed="59"/>
      </right>
      <top style="thin">
        <color indexed="59"/>
      </top>
      <bottom style="medium">
        <color indexed="64"/>
      </bottom>
      <diagonal/>
    </border>
    <border>
      <left style="medium">
        <color indexed="59"/>
      </left>
      <right style="medium">
        <color indexed="59"/>
      </right>
      <top/>
      <bottom style="thin">
        <color indexed="64"/>
      </bottom>
      <diagonal/>
    </border>
    <border>
      <left/>
      <right style="thin">
        <color indexed="59"/>
      </right>
      <top/>
      <bottom style="medium">
        <color indexed="64"/>
      </bottom>
      <diagonal/>
    </border>
    <border>
      <left style="medium">
        <color indexed="59"/>
      </left>
      <right/>
      <top style="medium">
        <color indexed="64"/>
      </top>
      <bottom style="thin">
        <color indexed="59"/>
      </bottom>
      <diagonal/>
    </border>
    <border>
      <left/>
      <right/>
      <top style="medium">
        <color indexed="64"/>
      </top>
      <bottom style="thin">
        <color indexed="59"/>
      </bottom>
      <diagonal/>
    </border>
    <border>
      <left style="medium">
        <color indexed="59"/>
      </left>
      <right/>
      <top/>
      <bottom style="medium">
        <color indexed="64"/>
      </bottom>
      <diagonal/>
    </border>
    <border>
      <left style="thin">
        <color indexed="59"/>
      </left>
      <right style="thin">
        <color indexed="59"/>
      </right>
      <top/>
      <bottom style="medium">
        <color indexed="64"/>
      </bottom>
      <diagonal/>
    </border>
    <border>
      <left style="thin">
        <color indexed="59"/>
      </left>
      <right/>
      <top/>
      <bottom style="medium">
        <color indexed="64"/>
      </bottom>
      <diagonal/>
    </border>
    <border>
      <left/>
      <right/>
      <top/>
      <bottom style="medium">
        <color indexed="64"/>
      </bottom>
      <diagonal/>
    </border>
    <border>
      <left style="medium">
        <color indexed="59"/>
      </left>
      <right style="medium">
        <color indexed="59"/>
      </right>
      <top/>
      <bottom style="medium">
        <color indexed="64"/>
      </bottom>
      <diagonal/>
    </border>
    <border>
      <left style="medium">
        <color indexed="64"/>
      </left>
      <right style="medium">
        <color indexed="64"/>
      </right>
      <top/>
      <bottom style="thin">
        <color indexed="64"/>
      </bottom>
      <diagonal/>
    </border>
    <border>
      <left style="medium">
        <color indexed="59"/>
      </left>
      <right style="medium">
        <color indexed="64"/>
      </right>
      <top/>
      <bottom style="thin">
        <color indexed="64"/>
      </bottom>
      <diagonal/>
    </border>
    <border>
      <left style="medium">
        <color indexed="59"/>
      </left>
      <right/>
      <top style="medium">
        <color indexed="59"/>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bottom style="medium">
        <color indexed="59"/>
      </bottom>
      <diagonal/>
    </border>
    <border>
      <left style="medium">
        <color indexed="64"/>
      </left>
      <right style="medium">
        <color indexed="64"/>
      </right>
      <top style="medium">
        <color indexed="59"/>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style="medium">
        <color indexed="64"/>
      </bottom>
      <diagonal/>
    </border>
    <border>
      <left style="medium">
        <color indexed="59"/>
      </left>
      <right style="medium">
        <color indexed="59"/>
      </right>
      <top/>
      <bottom style="hair">
        <color indexed="8"/>
      </bottom>
      <diagonal/>
    </border>
    <border>
      <left/>
      <right/>
      <top style="thin">
        <color indexed="64"/>
      </top>
      <bottom style="thin">
        <color indexed="64"/>
      </bottom>
      <diagonal/>
    </border>
    <border>
      <left style="medium">
        <color indexed="59"/>
      </left>
      <right/>
      <top style="thin">
        <color indexed="64"/>
      </top>
      <bottom style="thin">
        <color indexed="64"/>
      </bottom>
      <diagonal/>
    </border>
    <border>
      <left style="medium">
        <color indexed="59"/>
      </left>
      <right style="medium">
        <color indexed="59"/>
      </right>
      <top style="medium">
        <color indexed="64"/>
      </top>
      <bottom style="thin">
        <color indexed="64"/>
      </bottom>
      <diagonal/>
    </border>
    <border>
      <left style="medium">
        <color indexed="59"/>
      </left>
      <right/>
      <top style="thin">
        <color indexed="59"/>
      </top>
      <bottom/>
      <diagonal/>
    </border>
    <border>
      <left/>
      <right style="thin">
        <color indexed="59"/>
      </right>
      <top style="medium">
        <color indexed="64"/>
      </top>
      <bottom/>
      <diagonal/>
    </border>
    <border>
      <left style="medium">
        <color indexed="59"/>
      </left>
      <right style="medium">
        <color indexed="59"/>
      </right>
      <top style="medium">
        <color indexed="64"/>
      </top>
      <bottom/>
      <diagonal/>
    </border>
    <border>
      <left style="thin">
        <color indexed="59"/>
      </left>
      <right style="thin">
        <color indexed="59"/>
      </right>
      <top style="medium">
        <color indexed="64"/>
      </top>
      <bottom/>
      <diagonal/>
    </border>
    <border>
      <left style="thin">
        <color indexed="59"/>
      </left>
      <right/>
      <top style="medium">
        <color indexed="64"/>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59"/>
      </right>
      <top/>
      <bottom style="medium">
        <color indexed="64"/>
      </bottom>
      <diagonal/>
    </border>
    <border>
      <left style="medium">
        <color indexed="59"/>
      </left>
      <right style="medium">
        <color indexed="64"/>
      </right>
      <top style="medium">
        <color indexed="64"/>
      </top>
      <bottom/>
      <diagonal/>
    </border>
    <border>
      <left style="medium">
        <color indexed="59"/>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59"/>
      </left>
      <right style="medium">
        <color indexed="59"/>
      </right>
      <top style="medium">
        <color indexed="59"/>
      </top>
      <bottom style="medium">
        <color indexed="64"/>
      </bottom>
      <diagonal/>
    </border>
    <border>
      <left style="medium">
        <color indexed="59"/>
      </left>
      <right/>
      <top style="thin">
        <color indexed="59"/>
      </top>
      <bottom style="thin">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59"/>
      </left>
      <right style="medium">
        <color indexed="64"/>
      </right>
      <top/>
      <bottom style="thin">
        <color indexed="59"/>
      </bottom>
      <diagonal/>
    </border>
    <border>
      <left style="medium">
        <color indexed="59"/>
      </left>
      <right/>
      <top/>
      <bottom style="thin">
        <color indexed="64"/>
      </bottom>
      <diagonal/>
    </border>
    <border>
      <left style="medium">
        <color indexed="64"/>
      </left>
      <right style="medium">
        <color indexed="59"/>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64"/>
      </left>
      <right style="thin">
        <color indexed="59"/>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medium">
        <color indexed="59"/>
      </right>
      <top/>
      <bottom/>
      <diagonal/>
    </border>
    <border>
      <left style="medium">
        <color indexed="59"/>
      </left>
      <right style="thin">
        <color indexed="59"/>
      </right>
      <top/>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style="thin">
        <color indexed="64"/>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59"/>
      </right>
      <top style="medium">
        <color indexed="64"/>
      </top>
      <bottom style="medium">
        <color indexed="59"/>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59"/>
      </right>
      <top style="medium">
        <color indexed="64"/>
      </top>
      <bottom/>
      <diagonal/>
    </border>
    <border>
      <left style="medium">
        <color indexed="59"/>
      </left>
      <right style="thin">
        <color indexed="59"/>
      </right>
      <top style="medium">
        <color indexed="64"/>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right/>
      <top style="medium">
        <color indexed="59"/>
      </top>
      <bottom/>
      <diagonal/>
    </border>
    <border>
      <left/>
      <right style="medium">
        <color indexed="59"/>
      </right>
      <top style="medium">
        <color indexed="59"/>
      </top>
      <bottom/>
      <diagonal/>
    </border>
    <border>
      <left style="medium">
        <color indexed="59"/>
      </left>
      <right style="medium">
        <color indexed="59"/>
      </right>
      <top style="medium">
        <color indexed="64"/>
      </top>
      <bottom style="medium">
        <color indexed="59"/>
      </bottom>
      <diagonal/>
    </border>
    <border>
      <left style="medium">
        <color indexed="64"/>
      </left>
      <right style="medium">
        <color indexed="64"/>
      </right>
      <top style="medium">
        <color indexed="59"/>
      </top>
      <bottom style="medium">
        <color indexed="64"/>
      </bottom>
      <diagonal/>
    </border>
    <border>
      <left style="medium">
        <color indexed="59"/>
      </left>
      <right style="medium">
        <color indexed="64"/>
      </right>
      <top style="medium">
        <color indexed="64"/>
      </top>
      <bottom style="medium">
        <color indexed="59"/>
      </bottom>
      <diagonal/>
    </border>
    <border>
      <left style="medium">
        <color indexed="59"/>
      </left>
      <right style="medium">
        <color indexed="64"/>
      </right>
      <top style="medium">
        <color indexed="59"/>
      </top>
      <bottom/>
      <diagonal/>
    </border>
    <border>
      <left style="medium">
        <color indexed="64"/>
      </left>
      <right style="medium">
        <color indexed="59"/>
      </right>
      <top/>
      <bottom style="medium">
        <color indexed="64"/>
      </bottom>
      <diagonal/>
    </border>
    <border>
      <left style="thin">
        <color indexed="59"/>
      </left>
      <right style="thin">
        <color indexed="59"/>
      </right>
      <top style="medium">
        <color indexed="64"/>
      </top>
      <bottom style="medium">
        <color indexed="64"/>
      </bottom>
      <diagonal/>
    </border>
    <border>
      <left style="medium">
        <color indexed="64"/>
      </left>
      <right style="thin">
        <color indexed="59"/>
      </right>
      <top/>
      <bottom style="medium">
        <color indexed="64"/>
      </bottom>
      <diagonal/>
    </border>
    <border>
      <left style="thin">
        <color indexed="59"/>
      </left>
      <right/>
      <top style="medium">
        <color indexed="64"/>
      </top>
      <bottom style="medium">
        <color indexed="64"/>
      </bottom>
      <diagonal/>
    </border>
    <border>
      <left style="medium">
        <color indexed="64"/>
      </left>
      <right style="medium">
        <color indexed="59"/>
      </right>
      <top style="thin">
        <color indexed="59"/>
      </top>
      <bottom/>
      <diagonal/>
    </border>
    <border>
      <left style="medium">
        <color indexed="64"/>
      </left>
      <right style="medium">
        <color indexed="59"/>
      </right>
      <top/>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style="medium">
        <color indexed="59"/>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59"/>
      </right>
      <top style="thin">
        <color indexed="64"/>
      </top>
      <bottom style="thin">
        <color indexed="64"/>
      </bottom>
      <diagonal/>
    </border>
    <border>
      <left/>
      <right style="medium">
        <color indexed="59"/>
      </right>
      <top/>
      <bottom style="thin">
        <color indexed="64"/>
      </bottom>
      <diagonal/>
    </border>
    <border>
      <left/>
      <right/>
      <top style="thin">
        <color indexed="64"/>
      </top>
      <bottom/>
      <diagonal/>
    </border>
    <border>
      <left style="medium">
        <color indexed="59"/>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59"/>
      </top>
      <bottom/>
      <diagonal/>
    </border>
    <border>
      <left style="medium">
        <color indexed="59"/>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59"/>
      </left>
      <right style="medium">
        <color indexed="64"/>
      </right>
      <top style="medium">
        <color indexed="64"/>
      </top>
      <bottom style="thin">
        <color indexed="64"/>
      </bottom>
      <diagonal/>
    </border>
    <border>
      <left style="medium">
        <color indexed="59"/>
      </left>
      <right style="thin">
        <color indexed="59"/>
      </right>
      <top style="medium">
        <color indexed="64"/>
      </top>
      <bottom style="thin">
        <color indexed="64"/>
      </bottom>
      <diagonal/>
    </border>
    <border>
      <left style="medium">
        <color indexed="59"/>
      </left>
      <right/>
      <top style="medium">
        <color indexed="64"/>
      </top>
      <bottom style="thin">
        <color indexed="64"/>
      </bottom>
      <diagonal/>
    </border>
    <border>
      <left style="medium">
        <color indexed="64"/>
      </left>
      <right style="medium">
        <color indexed="59"/>
      </right>
      <top style="medium">
        <color indexed="64"/>
      </top>
      <bottom style="thin">
        <color indexed="64"/>
      </bottom>
      <diagonal/>
    </border>
    <border>
      <left/>
      <right style="thin">
        <color indexed="59"/>
      </right>
      <top style="medium">
        <color indexed="64"/>
      </top>
      <bottom style="thin">
        <color indexed="64"/>
      </bottom>
      <diagonal/>
    </border>
    <border>
      <left style="thin">
        <color indexed="59"/>
      </left>
      <right style="thin">
        <color indexed="59"/>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59"/>
      </right>
      <top/>
      <bottom/>
      <diagonal/>
    </border>
    <border>
      <left style="medium">
        <color indexed="59"/>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59"/>
      </top>
      <bottom/>
      <diagonal/>
    </border>
    <border>
      <left style="medium">
        <color indexed="64"/>
      </left>
      <right style="thin">
        <color indexed="59"/>
      </right>
      <top/>
      <bottom style="thin">
        <color indexed="59"/>
      </bottom>
      <diagonal/>
    </border>
    <border>
      <left style="thin">
        <color indexed="64"/>
      </left>
      <right style="medium">
        <color indexed="64"/>
      </right>
      <top/>
      <bottom style="thin">
        <color indexed="64"/>
      </bottom>
      <diagonal/>
    </border>
    <border>
      <left style="medium">
        <color indexed="64"/>
      </left>
      <right style="thin">
        <color indexed="59"/>
      </right>
      <top style="thin">
        <color indexed="59"/>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59"/>
      </left>
      <right style="medium">
        <color indexed="64"/>
      </right>
      <top style="medium">
        <color indexed="59"/>
      </top>
      <bottom style="medium">
        <color indexed="64"/>
      </bottom>
      <diagonal/>
    </border>
    <border>
      <left/>
      <right style="thin">
        <color indexed="59"/>
      </right>
      <top style="thin">
        <color indexed="64"/>
      </top>
      <bottom style="thin">
        <color indexed="64"/>
      </bottom>
      <diagonal/>
    </border>
    <border>
      <left/>
      <right style="medium">
        <color indexed="59"/>
      </right>
      <top style="thin">
        <color indexed="59"/>
      </top>
      <bottom style="thin">
        <color indexed="64"/>
      </bottom>
      <diagonal/>
    </border>
    <border>
      <left style="medium">
        <color indexed="64"/>
      </left>
      <right style="thin">
        <color indexed="59"/>
      </right>
      <top style="thin">
        <color indexed="64"/>
      </top>
      <bottom style="thin">
        <color indexed="64"/>
      </bottom>
      <diagonal/>
    </border>
    <border>
      <left style="thin">
        <color indexed="59"/>
      </left>
      <right style="thin">
        <color indexed="59"/>
      </right>
      <top style="thin">
        <color indexed="64"/>
      </top>
      <bottom style="thin">
        <color indexed="64"/>
      </bottom>
      <diagonal/>
    </border>
    <border>
      <left/>
      <right/>
      <top style="medium">
        <color indexed="59"/>
      </top>
      <bottom style="medium">
        <color indexed="64"/>
      </bottom>
      <diagonal/>
    </border>
    <border>
      <left/>
      <right style="thin">
        <color indexed="64"/>
      </right>
      <top style="thin">
        <color indexed="64"/>
      </top>
      <bottom style="thin">
        <color indexed="59"/>
      </bottom>
      <diagonal/>
    </border>
    <border>
      <left style="thin">
        <color indexed="59"/>
      </left>
      <right style="thin">
        <color indexed="64"/>
      </right>
      <top style="thin">
        <color indexed="59"/>
      </top>
      <bottom style="thin">
        <color indexed="64"/>
      </bottom>
      <diagonal/>
    </border>
    <border>
      <left/>
      <right style="medium">
        <color indexed="59"/>
      </right>
      <top style="medium">
        <color indexed="64"/>
      </top>
      <bottom style="thin">
        <color indexed="64"/>
      </bottom>
      <diagonal/>
    </border>
    <border>
      <left/>
      <right style="medium">
        <color indexed="64"/>
      </right>
      <top style="medium">
        <color indexed="64"/>
      </top>
      <bottom style="medium">
        <color indexed="59"/>
      </bottom>
      <diagonal/>
    </border>
    <border>
      <left/>
      <right style="medium">
        <color indexed="64"/>
      </right>
      <top style="medium">
        <color indexed="59"/>
      </top>
      <bottom style="medium">
        <color indexed="64"/>
      </bottom>
      <diagonal/>
    </border>
    <border>
      <left/>
      <right/>
      <top style="thin">
        <color indexed="59"/>
      </top>
      <bottom/>
      <diagonal/>
    </border>
    <border>
      <left style="thin">
        <color indexed="59"/>
      </left>
      <right style="medium">
        <color indexed="64"/>
      </right>
      <top style="medium">
        <color indexed="64"/>
      </top>
      <bottom style="medium">
        <color indexed="64"/>
      </bottom>
      <diagonal/>
    </border>
    <border>
      <left style="thin">
        <color indexed="59"/>
      </left>
      <right style="thin">
        <color indexed="59"/>
      </right>
      <top/>
      <bottom style="thin">
        <color indexed="64"/>
      </bottom>
      <diagonal/>
    </border>
    <border>
      <left style="thin">
        <color indexed="59"/>
      </left>
      <right style="medium">
        <color indexed="64"/>
      </right>
      <top/>
      <bottom style="thin">
        <color indexed="64"/>
      </bottom>
      <diagonal/>
    </border>
    <border>
      <left style="thin">
        <color indexed="59"/>
      </left>
      <right/>
      <top/>
      <bottom style="thin">
        <color indexed="64"/>
      </bottom>
      <diagonal/>
    </border>
    <border>
      <left style="thin">
        <color indexed="59"/>
      </left>
      <right/>
      <top style="medium">
        <color indexed="64"/>
      </top>
      <bottom style="thin">
        <color indexed="64"/>
      </bottom>
      <diagonal/>
    </border>
    <border>
      <left style="thin">
        <color indexed="59"/>
      </left>
      <right/>
      <top style="thin">
        <color indexed="64"/>
      </top>
      <bottom style="thin">
        <color indexed="64"/>
      </bottom>
      <diagonal/>
    </border>
    <border>
      <left/>
      <right style="thin">
        <color indexed="59"/>
      </right>
      <top/>
      <bottom style="thin">
        <color indexed="64"/>
      </bottom>
      <diagonal/>
    </border>
    <border>
      <left style="medium">
        <color indexed="59"/>
      </left>
      <right style="medium">
        <color indexed="64"/>
      </right>
      <top style="thin">
        <color indexed="59"/>
      </top>
      <bottom/>
      <diagonal/>
    </border>
    <border>
      <left style="thin">
        <color indexed="64"/>
      </left>
      <right style="thin">
        <color indexed="64"/>
      </right>
      <top style="thin">
        <color indexed="64"/>
      </top>
      <bottom/>
      <diagonal/>
    </border>
    <border>
      <left style="medium">
        <color indexed="64"/>
      </left>
      <right/>
      <top style="thin">
        <color indexed="59"/>
      </top>
      <bottom/>
      <diagonal/>
    </border>
    <border>
      <left style="medium">
        <color indexed="59"/>
      </left>
      <right style="thin">
        <color indexed="59"/>
      </right>
      <top style="thin">
        <color indexed="59"/>
      </top>
      <bottom style="thin">
        <color indexed="64"/>
      </bottom>
      <diagonal/>
    </border>
    <border>
      <left style="thin">
        <color indexed="59"/>
      </left>
      <right style="thin">
        <color indexed="59"/>
      </right>
      <top style="thin">
        <color indexed="59"/>
      </top>
      <bottom style="thin">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0" fillId="23" borderId="7" applyNumberFormat="0" applyAlignment="0" applyProtection="0"/>
    <xf numFmtId="0" fontId="15" fillId="20" borderId="8" applyNumberFormat="0" applyAlignment="0" applyProtection="0"/>
    <xf numFmtId="9" fontId="1" fillId="0" borderId="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938">
    <xf numFmtId="0" fontId="0" fillId="0" borderId="0" xfId="0"/>
    <xf numFmtId="0" fontId="19" fillId="0" borderId="14" xfId="0" applyFont="1" applyBorder="1" applyAlignment="1">
      <alignment horizontal="center" vertical="center" wrapText="1"/>
    </xf>
    <xf numFmtId="0" fontId="26" fillId="0" borderId="105" xfId="0" applyFont="1" applyBorder="1" applyAlignment="1">
      <alignment vertical="center" wrapText="1"/>
    </xf>
    <xf numFmtId="0" fontId="26" fillId="0" borderId="120" xfId="0" applyFont="1" applyBorder="1" applyAlignment="1">
      <alignment horizontal="center" vertical="center"/>
    </xf>
    <xf numFmtId="0" fontId="26" fillId="0" borderId="102" xfId="0" applyFont="1" applyBorder="1" applyAlignment="1">
      <alignment vertical="center" wrapText="1"/>
    </xf>
    <xf numFmtId="0" fontId="26" fillId="0" borderId="110" xfId="0" applyFont="1" applyBorder="1" applyAlignment="1">
      <alignment vertical="center" wrapText="1"/>
    </xf>
    <xf numFmtId="0" fontId="26" fillId="0" borderId="110" xfId="0" applyFont="1" applyBorder="1" applyAlignment="1">
      <alignment wrapText="1"/>
    </xf>
    <xf numFmtId="0" fontId="26" fillId="0" borderId="59" xfId="0" applyFont="1" applyBorder="1" applyAlignment="1">
      <alignment horizontal="center" vertical="center"/>
    </xf>
    <xf numFmtId="0" fontId="26" fillId="0" borderId="102" xfId="0" applyFont="1" applyBorder="1" applyAlignment="1">
      <alignment horizontal="center" vertical="center"/>
    </xf>
    <xf numFmtId="0" fontId="26"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26" fillId="0" borderId="0" xfId="0" applyFont="1" applyAlignment="1">
      <alignment horizontal="center" vertical="center" wrapText="1"/>
    </xf>
    <xf numFmtId="0" fontId="29" fillId="0" borderId="0" xfId="0" applyFont="1" applyAlignment="1">
      <alignment vertical="center"/>
    </xf>
    <xf numFmtId="0" fontId="26" fillId="0" borderId="0" xfId="0" applyFont="1" applyAlignment="1">
      <alignment horizontal="left" vertical="center"/>
    </xf>
    <xf numFmtId="0" fontId="26" fillId="0" borderId="0" xfId="0" applyFont="1" applyAlignment="1">
      <alignment horizontal="right" vertical="center"/>
    </xf>
    <xf numFmtId="0" fontId="29" fillId="0" borderId="0" xfId="0" applyFont="1" applyAlignment="1">
      <alignment vertical="center" wrapText="1"/>
    </xf>
    <xf numFmtId="0" fontId="26" fillId="0" borderId="126" xfId="0" applyFont="1" applyBorder="1" applyAlignment="1">
      <alignment horizontal="center" vertical="center" wrapText="1"/>
    </xf>
    <xf numFmtId="49" fontId="26" fillId="0" borderId="102" xfId="0" applyNumberFormat="1" applyFont="1" applyBorder="1" applyAlignment="1">
      <alignment horizontal="center" vertical="center"/>
    </xf>
    <xf numFmtId="49" fontId="26" fillId="0" borderId="0" xfId="0" applyNumberFormat="1" applyFont="1" applyBorder="1" applyAlignment="1">
      <alignment horizontal="center" vertical="center"/>
    </xf>
    <xf numFmtId="0" fontId="26" fillId="0" borderId="0" xfId="0" applyFont="1" applyBorder="1" applyAlignment="1">
      <alignment horizontal="center" vertical="center" textRotation="90" wrapText="1"/>
    </xf>
    <xf numFmtId="0" fontId="26" fillId="0" borderId="28" xfId="0" applyFont="1" applyBorder="1" applyAlignment="1">
      <alignment horizontal="center" vertical="center" textRotation="90" wrapText="1"/>
    </xf>
    <xf numFmtId="0" fontId="26" fillId="0" borderId="115" xfId="0" applyFont="1" applyBorder="1" applyAlignment="1">
      <alignment horizontal="center" vertical="center" textRotation="90" wrapText="1"/>
    </xf>
    <xf numFmtId="0" fontId="26" fillId="0" borderId="11" xfId="0" applyFont="1" applyBorder="1" applyAlignment="1">
      <alignment horizontal="center" vertical="center" textRotation="90" wrapText="1"/>
    </xf>
    <xf numFmtId="0" fontId="26" fillId="0" borderId="122" xfId="0" applyFont="1" applyBorder="1" applyAlignment="1">
      <alignment horizontal="center" vertical="center" textRotation="90" wrapText="1"/>
    </xf>
    <xf numFmtId="0" fontId="29" fillId="0" borderId="102" xfId="0" applyFont="1" applyBorder="1" applyAlignment="1">
      <alignment horizontal="center" vertical="center"/>
    </xf>
    <xf numFmtId="0" fontId="26" fillId="0" borderId="102" xfId="0" applyFont="1" applyBorder="1" applyAlignment="1">
      <alignment horizontal="center" vertical="center" wrapText="1"/>
    </xf>
    <xf numFmtId="0" fontId="26" fillId="0" borderId="137"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150" xfId="0" applyFont="1" applyBorder="1" applyAlignment="1">
      <alignment horizontal="center" vertical="center" wrapText="1"/>
    </xf>
    <xf numFmtId="0" fontId="26" fillId="0" borderId="124" xfId="0" applyFont="1" applyBorder="1" applyAlignment="1">
      <alignment horizontal="center" vertical="center"/>
    </xf>
    <xf numFmtId="0" fontId="26" fillId="0" borderId="124" xfId="0" applyFont="1" applyBorder="1" applyAlignment="1">
      <alignment vertical="center"/>
    </xf>
    <xf numFmtId="0" fontId="26" fillId="0" borderId="127" xfId="0" applyFont="1" applyBorder="1" applyAlignment="1">
      <alignment vertical="center"/>
    </xf>
    <xf numFmtId="2" fontId="31" fillId="0" borderId="124" xfId="0" applyNumberFormat="1" applyFont="1" applyBorder="1" applyAlignment="1">
      <alignment horizontal="center" vertical="center"/>
    </xf>
    <xf numFmtId="2" fontId="31" fillId="0" borderId="0" xfId="0" applyNumberFormat="1" applyFont="1" applyBorder="1" applyAlignment="1">
      <alignment horizontal="center" vertical="center" wrapText="1"/>
    </xf>
    <xf numFmtId="2" fontId="31" fillId="0" borderId="130" xfId="0" applyNumberFormat="1" applyFont="1" applyBorder="1" applyAlignment="1">
      <alignment horizontal="center" vertical="center"/>
    </xf>
    <xf numFmtId="0" fontId="31" fillId="0" borderId="59" xfId="0" applyFont="1" applyBorder="1" applyAlignment="1">
      <alignment vertical="center"/>
    </xf>
    <xf numFmtId="2" fontId="31" fillId="0" borderId="128" xfId="0" applyNumberFormat="1" applyFont="1" applyBorder="1" applyAlignment="1">
      <alignment horizontal="center" vertical="center"/>
    </xf>
    <xf numFmtId="0" fontId="31" fillId="0" borderId="128" xfId="0" applyFont="1" applyBorder="1" applyAlignment="1">
      <alignment vertical="center"/>
    </xf>
    <xf numFmtId="2" fontId="31" fillId="0" borderId="59" xfId="0" applyNumberFormat="1" applyFont="1" applyBorder="1" applyAlignment="1">
      <alignment horizontal="center" vertical="center"/>
    </xf>
    <xf numFmtId="0" fontId="30" fillId="0" borderId="0" xfId="0" applyFont="1" applyBorder="1" applyAlignment="1">
      <alignment horizontal="center"/>
    </xf>
    <xf numFmtId="2" fontId="31" fillId="0" borderId="0" xfId="0" applyNumberFormat="1" applyFont="1" applyBorder="1" applyAlignment="1">
      <alignment horizontal="center" vertical="center"/>
    </xf>
    <xf numFmtId="2" fontId="31" fillId="0" borderId="128" xfId="0" applyNumberFormat="1" applyFont="1" applyBorder="1" applyAlignment="1">
      <alignment horizontal="center" vertical="center" wrapText="1"/>
    </xf>
    <xf numFmtId="1" fontId="31" fillId="0" borderId="130" xfId="0" applyNumberFormat="1" applyFont="1" applyBorder="1" applyAlignment="1">
      <alignment horizontal="center" vertical="center"/>
    </xf>
    <xf numFmtId="0" fontId="31" fillId="0" borderId="59" xfId="0" applyFont="1" applyBorder="1" applyAlignment="1">
      <alignment horizontal="center" vertical="center"/>
    </xf>
    <xf numFmtId="1" fontId="31" fillId="0" borderId="128" xfId="0" applyNumberFormat="1" applyFont="1" applyBorder="1" applyAlignment="1">
      <alignment horizontal="center" vertical="center"/>
    </xf>
    <xf numFmtId="49" fontId="31" fillId="0" borderId="130" xfId="0" applyNumberFormat="1" applyFont="1" applyBorder="1" applyAlignment="1">
      <alignment horizontal="center" vertical="center" wrapText="1"/>
    </xf>
    <xf numFmtId="49" fontId="26" fillId="0" borderId="59" xfId="0" applyNumberFormat="1" applyFont="1" applyBorder="1" applyAlignment="1">
      <alignment horizontal="center" vertical="center" wrapText="1"/>
    </xf>
    <xf numFmtId="2" fontId="31" fillId="0" borderId="77" xfId="0" applyNumberFormat="1" applyFont="1" applyBorder="1" applyAlignment="1">
      <alignment horizontal="center" vertical="center"/>
    </xf>
    <xf numFmtId="0" fontId="26" fillId="0" borderId="58" xfId="0" applyFont="1" applyBorder="1" applyAlignment="1">
      <alignment horizontal="center" vertical="center"/>
    </xf>
    <xf numFmtId="0" fontId="26" fillId="0" borderId="115" xfId="0" applyFont="1" applyBorder="1" applyAlignment="1">
      <alignment horizontal="center" vertical="center" wrapText="1"/>
    </xf>
    <xf numFmtId="2" fontId="31" fillId="0" borderId="115" xfId="0" applyNumberFormat="1" applyFont="1" applyBorder="1" applyAlignment="1">
      <alignment horizontal="center" vertical="center"/>
    </xf>
    <xf numFmtId="2" fontId="31" fillId="0" borderId="28" xfId="0" applyNumberFormat="1" applyFont="1" applyBorder="1" applyAlignment="1">
      <alignment horizontal="center" vertical="center"/>
    </xf>
    <xf numFmtId="0" fontId="26" fillId="0" borderId="28" xfId="0" applyFont="1" applyBorder="1" applyAlignment="1">
      <alignment horizontal="center" vertical="center"/>
    </xf>
    <xf numFmtId="0" fontId="26" fillId="0" borderId="124" xfId="0" applyFont="1" applyBorder="1" applyAlignment="1">
      <alignment horizontal="center" vertical="center" wrapText="1"/>
    </xf>
    <xf numFmtId="0" fontId="31" fillId="0" borderId="124" xfId="0" applyNumberFormat="1" applyFont="1" applyBorder="1" applyAlignment="1">
      <alignment horizontal="center" vertical="center"/>
    </xf>
    <xf numFmtId="1" fontId="31" fillId="0" borderId="124" xfId="0" applyNumberFormat="1" applyFont="1" applyBorder="1" applyAlignment="1">
      <alignment horizontal="center" vertical="center"/>
    </xf>
    <xf numFmtId="2" fontId="31" fillId="0" borderId="118" xfId="0" applyNumberFormat="1" applyFont="1" applyBorder="1" applyAlignment="1">
      <alignment horizontal="center" vertical="center"/>
    </xf>
    <xf numFmtId="2" fontId="31" fillId="0" borderId="86" xfId="0" applyNumberFormat="1" applyFont="1" applyBorder="1" applyAlignment="1">
      <alignment horizontal="center" vertical="center"/>
    </xf>
    <xf numFmtId="2" fontId="31" fillId="0" borderId="102" xfId="0" applyNumberFormat="1" applyFont="1" applyBorder="1" applyAlignment="1">
      <alignment horizontal="center" vertical="center"/>
    </xf>
    <xf numFmtId="0" fontId="30" fillId="0" borderId="102" xfId="0" applyFont="1" applyBorder="1"/>
    <xf numFmtId="0" fontId="31" fillId="0" borderId="110" xfId="0" applyFont="1" applyBorder="1" applyAlignment="1">
      <alignment horizontal="center" vertical="center"/>
    </xf>
    <xf numFmtId="0" fontId="29" fillId="0" borderId="0" xfId="0" applyFont="1" applyBorder="1" applyAlignment="1">
      <alignment vertical="center"/>
    </xf>
    <xf numFmtId="0" fontId="29" fillId="0" borderId="110" xfId="0" applyFont="1" applyBorder="1" applyAlignment="1">
      <alignment vertical="center"/>
    </xf>
    <xf numFmtId="0" fontId="29" fillId="0" borderId="124" xfId="0" applyFont="1" applyBorder="1" applyAlignment="1">
      <alignment vertical="center" wrapText="1"/>
    </xf>
    <xf numFmtId="49" fontId="26" fillId="0" borderId="102" xfId="0" applyNumberFormat="1" applyFont="1" applyBorder="1" applyAlignment="1">
      <alignment horizontal="center" vertical="center" wrapText="1"/>
    </xf>
    <xf numFmtId="0" fontId="31" fillId="0" borderId="102" xfId="0" quotePrefix="1" applyNumberFormat="1" applyFont="1" applyBorder="1" applyAlignment="1">
      <alignment horizontal="center" vertical="center"/>
    </xf>
    <xf numFmtId="1" fontId="31" fillId="0" borderId="102" xfId="0" applyNumberFormat="1" applyFont="1" applyBorder="1" applyAlignment="1">
      <alignment horizontal="center" vertical="center"/>
    </xf>
    <xf numFmtId="0" fontId="31" fillId="0" borderId="102" xfId="0" applyNumberFormat="1" applyFont="1" applyBorder="1" applyAlignment="1">
      <alignment horizontal="center" vertical="center"/>
    </xf>
    <xf numFmtId="0" fontId="30" fillId="0" borderId="102" xfId="0" applyFont="1" applyBorder="1" applyAlignment="1">
      <alignment horizontal="center" vertical="center"/>
    </xf>
    <xf numFmtId="0" fontId="29" fillId="0" borderId="62" xfId="0" applyFont="1" applyBorder="1" applyAlignment="1">
      <alignment vertical="center"/>
    </xf>
    <xf numFmtId="0" fontId="29" fillId="0" borderId="111" xfId="0" applyFont="1" applyBorder="1" applyAlignment="1">
      <alignment vertical="center"/>
    </xf>
    <xf numFmtId="0" fontId="26" fillId="0" borderId="43" xfId="0" applyFont="1" applyBorder="1" applyAlignment="1">
      <alignment horizontal="center" vertical="center"/>
    </xf>
    <xf numFmtId="0" fontId="26" fillId="0" borderId="116" xfId="0" applyFont="1" applyBorder="1" applyAlignment="1">
      <alignment horizontal="center" vertical="center"/>
    </xf>
    <xf numFmtId="0" fontId="29" fillId="0" borderId="55" xfId="0" applyFont="1" applyBorder="1" applyAlignment="1">
      <alignment vertical="center" wrapText="1"/>
    </xf>
    <xf numFmtId="0" fontId="26" fillId="0" borderId="55" xfId="0" applyFont="1" applyBorder="1" applyAlignment="1">
      <alignment horizontal="center" vertical="center" wrapText="1"/>
    </xf>
    <xf numFmtId="0" fontId="31" fillId="0" borderId="124" xfId="0" applyFont="1" applyBorder="1" applyAlignment="1">
      <alignment horizontal="center" vertical="center"/>
    </xf>
    <xf numFmtId="0" fontId="30" fillId="0" borderId="124" xfId="0" applyFont="1" applyBorder="1" applyAlignment="1">
      <alignment horizontal="center" vertical="center"/>
    </xf>
    <xf numFmtId="0" fontId="31" fillId="0" borderId="127" xfId="0" applyFont="1" applyBorder="1" applyAlignment="1">
      <alignment horizontal="center" vertical="center"/>
    </xf>
    <xf numFmtId="0" fontId="30" fillId="0" borderId="92" xfId="0" applyFont="1" applyBorder="1" applyAlignment="1">
      <alignment horizontal="center" vertical="center"/>
    </xf>
    <xf numFmtId="0" fontId="31" fillId="0" borderId="94" xfId="0" applyFont="1" applyBorder="1" applyAlignment="1">
      <alignment horizontal="center" vertical="center"/>
    </xf>
    <xf numFmtId="2" fontId="31" fillId="0" borderId="142" xfId="0" applyNumberFormat="1" applyFont="1" applyBorder="1" applyAlignment="1">
      <alignment horizontal="center" vertical="center"/>
    </xf>
    <xf numFmtId="2" fontId="31" fillId="0" borderId="78" xfId="0" applyNumberFormat="1" applyFont="1" applyBorder="1" applyAlignment="1">
      <alignment horizontal="center" vertical="center"/>
    </xf>
    <xf numFmtId="2" fontId="31" fillId="0" borderId="102" xfId="0" applyNumberFormat="1" applyFont="1" applyBorder="1" applyAlignment="1">
      <alignment horizontal="center" vertical="center" wrapText="1"/>
    </xf>
    <xf numFmtId="0" fontId="26" fillId="0" borderId="109" xfId="0" applyFont="1" applyBorder="1" applyAlignment="1">
      <alignment horizontal="center" vertical="center"/>
    </xf>
    <xf numFmtId="0" fontId="26" fillId="0" borderId="117" xfId="0" applyFont="1" applyBorder="1" applyAlignment="1">
      <alignment horizontal="center" vertical="center"/>
    </xf>
    <xf numFmtId="0" fontId="26" fillId="0" borderId="114" xfId="0" applyFont="1" applyBorder="1" applyAlignment="1">
      <alignment horizontal="center" vertical="center"/>
    </xf>
    <xf numFmtId="0" fontId="26" fillId="0" borderId="112" xfId="0" applyFont="1" applyBorder="1" applyAlignment="1">
      <alignment horizontal="center" vertical="center" wrapText="1"/>
    </xf>
    <xf numFmtId="0" fontId="29" fillId="0" borderId="105" xfId="0" applyFont="1" applyBorder="1" applyAlignment="1">
      <alignment vertical="center" wrapText="1"/>
    </xf>
    <xf numFmtId="0" fontId="26" fillId="0" borderId="105" xfId="0" applyFont="1" applyBorder="1" applyAlignment="1">
      <alignment horizontal="center" vertical="center" wrapText="1"/>
    </xf>
    <xf numFmtId="0" fontId="31" fillId="0" borderId="102" xfId="0" applyFont="1" applyBorder="1" applyAlignment="1">
      <alignment horizontal="center" vertical="center"/>
    </xf>
    <xf numFmtId="0" fontId="30" fillId="0" borderId="120" xfId="0" applyFont="1" applyBorder="1" applyAlignment="1">
      <alignment horizontal="center" vertical="center"/>
    </xf>
    <xf numFmtId="0" fontId="30" fillId="0" borderId="117" xfId="0" applyFont="1" applyBorder="1" applyAlignment="1">
      <alignment horizontal="center" vertical="center"/>
    </xf>
    <xf numFmtId="0" fontId="31" fillId="0" borderId="143" xfId="0" applyFont="1" applyBorder="1" applyAlignment="1">
      <alignment horizontal="center" vertical="center"/>
    </xf>
    <xf numFmtId="0" fontId="31" fillId="0" borderId="58" xfId="0" applyFont="1" applyBorder="1" applyAlignment="1">
      <alignment horizontal="center" vertical="center"/>
    </xf>
    <xf numFmtId="0" fontId="30" fillId="0" borderId="58" xfId="0" applyFont="1" applyBorder="1" applyAlignment="1">
      <alignment horizontal="center" vertical="center"/>
    </xf>
    <xf numFmtId="0" fontId="30" fillId="0" borderId="54" xfId="0" applyFont="1" applyBorder="1" applyAlignment="1">
      <alignment horizontal="center" vertical="center"/>
    </xf>
    <xf numFmtId="0" fontId="30" fillId="0" borderId="71" xfId="0" applyFont="1" applyBorder="1" applyAlignment="1">
      <alignment horizontal="center" vertical="center"/>
    </xf>
    <xf numFmtId="0" fontId="31" fillId="0" borderId="75" xfId="0" applyFont="1" applyBorder="1" applyAlignment="1">
      <alignment horizontal="center" vertical="center"/>
    </xf>
    <xf numFmtId="2" fontId="31" fillId="0" borderId="58" xfId="0" applyNumberFormat="1" applyFont="1" applyBorder="1" applyAlignment="1">
      <alignment horizontal="center" vertical="center" wrapText="1"/>
    </xf>
    <xf numFmtId="49" fontId="31" fillId="0" borderId="115" xfId="0" applyNumberFormat="1" applyFont="1" applyBorder="1" applyAlignment="1">
      <alignment horizontal="center" vertical="center" wrapText="1"/>
    </xf>
    <xf numFmtId="0" fontId="26" fillId="0" borderId="105" xfId="0" applyFont="1" applyBorder="1" applyAlignment="1">
      <alignment vertical="center"/>
    </xf>
    <xf numFmtId="0" fontId="26" fillId="0" borderId="86" xfId="0" applyFont="1" applyBorder="1" applyAlignment="1">
      <alignment horizontal="center" vertical="center" wrapText="1"/>
    </xf>
    <xf numFmtId="0" fontId="30" fillId="0" borderId="143" xfId="0" applyFont="1" applyBorder="1" applyAlignment="1">
      <alignment horizontal="center" vertical="center"/>
    </xf>
    <xf numFmtId="49" fontId="31" fillId="0" borderId="86" xfId="0" applyNumberFormat="1" applyFont="1" applyBorder="1" applyAlignment="1">
      <alignment vertical="center"/>
    </xf>
    <xf numFmtId="49" fontId="31" fillId="0" borderId="112" xfId="0" applyNumberFormat="1" applyFont="1" applyBorder="1" applyAlignment="1">
      <alignment vertical="center"/>
    </xf>
    <xf numFmtId="0" fontId="26" fillId="0" borderId="116" xfId="0" applyFont="1" applyBorder="1" applyAlignment="1">
      <alignment horizontal="center" vertical="center" wrapText="1"/>
    </xf>
    <xf numFmtId="0" fontId="31" fillId="0" borderId="45" xfId="0" applyFont="1" applyBorder="1" applyAlignment="1">
      <alignment horizontal="center" vertical="center"/>
    </xf>
    <xf numFmtId="0" fontId="30" fillId="0" borderId="45" xfId="0" applyFont="1" applyBorder="1" applyAlignment="1">
      <alignment horizontal="center" vertical="center"/>
    </xf>
    <xf numFmtId="49" fontId="31" fillId="0" borderId="87" xfId="0" applyNumberFormat="1" applyFont="1" applyBorder="1" applyAlignment="1">
      <alignment horizontal="center" vertical="center" wrapText="1"/>
    </xf>
    <xf numFmtId="0" fontId="26" fillId="0" borderId="28" xfId="0" applyFont="1" applyBorder="1" applyAlignment="1">
      <alignment horizontal="center" vertical="center" wrapText="1"/>
    </xf>
    <xf numFmtId="49" fontId="26" fillId="0" borderId="112" xfId="0" applyNumberFormat="1" applyFont="1" applyBorder="1" applyAlignment="1">
      <alignment vertical="center"/>
    </xf>
    <xf numFmtId="0" fontId="29" fillId="0" borderId="91" xfId="0" applyFont="1" applyBorder="1" applyAlignment="1">
      <alignment vertical="center" wrapText="1"/>
    </xf>
    <xf numFmtId="0" fontId="31" fillId="0" borderId="25" xfId="0" applyFont="1" applyBorder="1" applyAlignment="1">
      <alignment horizontal="center" vertical="center"/>
    </xf>
    <xf numFmtId="0" fontId="30" fillId="0" borderId="24" xfId="0" applyFont="1" applyBorder="1" applyAlignment="1">
      <alignment horizontal="center" vertical="center"/>
    </xf>
    <xf numFmtId="49" fontId="31" fillId="0" borderId="118" xfId="0" applyNumberFormat="1" applyFont="1" applyBorder="1" applyAlignment="1">
      <alignment horizontal="center" vertical="center" wrapText="1"/>
    </xf>
    <xf numFmtId="49" fontId="26" fillId="0" borderId="112" xfId="0" applyNumberFormat="1" applyFont="1" applyBorder="1" applyAlignment="1">
      <alignment horizontal="center" vertical="center" wrapText="1"/>
    </xf>
    <xf numFmtId="0" fontId="31" fillId="0" borderId="115" xfId="0" applyFont="1" applyBorder="1" applyAlignment="1">
      <alignment horizontal="center" vertical="center"/>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1" fillId="0" borderId="37" xfId="0" applyFont="1" applyBorder="1" applyAlignment="1">
      <alignment horizontal="center" vertical="center"/>
    </xf>
    <xf numFmtId="2" fontId="31" fillId="0" borderId="105" xfId="0" applyNumberFormat="1" applyFont="1" applyBorder="1" applyAlignment="1">
      <alignment horizontal="center" vertical="center"/>
    </xf>
    <xf numFmtId="0" fontId="30" fillId="0" borderId="86" xfId="0" applyFont="1" applyBorder="1" applyAlignment="1">
      <alignment vertical="center"/>
    </xf>
    <xf numFmtId="0" fontId="29" fillId="0" borderId="112" xfId="0" applyFont="1" applyBorder="1" applyAlignment="1">
      <alignment vertical="center"/>
    </xf>
    <xf numFmtId="2" fontId="31" fillId="0" borderId="55" xfId="0" applyNumberFormat="1" applyFont="1" applyBorder="1" applyAlignment="1">
      <alignment horizontal="center" vertical="center"/>
    </xf>
    <xf numFmtId="49" fontId="31" fillId="0" borderId="28" xfId="0" applyNumberFormat="1" applyFont="1" applyBorder="1" applyAlignment="1">
      <alignment horizontal="center" vertical="center" wrapText="1"/>
    </xf>
    <xf numFmtId="49" fontId="26" fillId="0" borderId="28" xfId="0" applyNumberFormat="1" applyFont="1" applyBorder="1" applyAlignment="1">
      <alignment horizontal="center" vertical="center" wrapText="1"/>
    </xf>
    <xf numFmtId="0" fontId="26" fillId="0" borderId="109" xfId="0" applyFont="1" applyBorder="1" applyAlignment="1">
      <alignment horizontal="center" vertical="center" wrapText="1"/>
    </xf>
    <xf numFmtId="49" fontId="30" fillId="0" borderId="86" xfId="0" applyNumberFormat="1" applyFont="1" applyBorder="1" applyAlignment="1">
      <alignment horizontal="center" vertical="center"/>
    </xf>
    <xf numFmtId="49" fontId="29" fillId="0" borderId="112" xfId="0" applyNumberFormat="1" applyFont="1" applyBorder="1" applyAlignment="1">
      <alignment horizontal="center" vertical="center"/>
    </xf>
    <xf numFmtId="0" fontId="26" fillId="0" borderId="55" xfId="0" applyFont="1" applyBorder="1" applyAlignment="1">
      <alignment vertical="center" wrapText="1"/>
    </xf>
    <xf numFmtId="0" fontId="31" fillId="0" borderId="45" xfId="0" applyFont="1" applyBorder="1" applyAlignment="1">
      <alignment horizontal="right" vertical="center"/>
    </xf>
    <xf numFmtId="0" fontId="30" fillId="0" borderId="45" xfId="0" applyFont="1" applyBorder="1" applyAlignment="1">
      <alignment vertical="center"/>
    </xf>
    <xf numFmtId="2" fontId="31" fillId="0" borderId="96" xfId="0" applyNumberFormat="1" applyFont="1" applyBorder="1" applyAlignment="1">
      <alignment horizontal="center" vertical="center"/>
    </xf>
    <xf numFmtId="2" fontId="31" fillId="0" borderId="134" xfId="0" applyNumberFormat="1" applyFont="1" applyBorder="1" applyAlignment="1">
      <alignment horizontal="center" vertical="center"/>
    </xf>
    <xf numFmtId="0" fontId="30" fillId="0" borderId="93" xfId="0" applyFont="1" applyBorder="1" applyAlignment="1">
      <alignment vertical="center"/>
    </xf>
    <xf numFmtId="0" fontId="29" fillId="0" borderId="99" xfId="0" applyFont="1" applyBorder="1" applyAlignment="1">
      <alignment vertical="center"/>
    </xf>
    <xf numFmtId="1" fontId="31" fillId="0" borderId="117" xfId="0" applyNumberFormat="1" applyFont="1" applyBorder="1" applyAlignment="1">
      <alignment horizontal="center" vertical="center"/>
    </xf>
    <xf numFmtId="2" fontId="31" fillId="0" borderId="110" xfId="0" applyNumberFormat="1" applyFont="1" applyBorder="1" applyAlignment="1">
      <alignment horizontal="center" vertical="center"/>
    </xf>
    <xf numFmtId="2" fontId="31" fillId="0" borderId="86" xfId="0" applyNumberFormat="1" applyFont="1" applyBorder="1" applyAlignment="1">
      <alignment horizontal="center" vertical="center" wrapText="1"/>
    </xf>
    <xf numFmtId="2" fontId="31" fillId="0" borderId="156" xfId="0" applyNumberFormat="1" applyFont="1" applyBorder="1" applyAlignment="1">
      <alignment horizontal="center" vertical="center"/>
    </xf>
    <xf numFmtId="0" fontId="26" fillId="0" borderId="88" xfId="0" applyFont="1" applyBorder="1" applyAlignment="1">
      <alignment horizontal="center" vertical="center"/>
    </xf>
    <xf numFmtId="0" fontId="29" fillId="0" borderId="60" xfId="0" applyFont="1" applyBorder="1" applyAlignment="1">
      <alignment vertical="center" wrapText="1"/>
    </xf>
    <xf numFmtId="0" fontId="26" fillId="0" borderId="62" xfId="0" applyFont="1" applyBorder="1" applyAlignment="1">
      <alignment horizontal="center" vertical="center" wrapText="1"/>
    </xf>
    <xf numFmtId="0" fontId="31" fillId="0" borderId="111" xfId="0" applyFont="1" applyBorder="1" applyAlignment="1">
      <alignment horizontal="center" vertical="center"/>
    </xf>
    <xf numFmtId="0" fontId="30" fillId="0" borderId="111" xfId="0" applyFont="1" applyBorder="1" applyAlignment="1">
      <alignment horizontal="center" vertical="center"/>
    </xf>
    <xf numFmtId="2" fontId="31" fillId="0" borderId="111" xfId="0" applyNumberFormat="1" applyFont="1" applyBorder="1" applyAlignment="1">
      <alignment horizontal="center" vertical="center"/>
    </xf>
    <xf numFmtId="49" fontId="31" fillId="0" borderId="158" xfId="0" applyNumberFormat="1" applyFont="1" applyBorder="1" applyAlignment="1">
      <alignment horizontal="center" vertical="center" wrapText="1"/>
    </xf>
    <xf numFmtId="49" fontId="26" fillId="0" borderId="64" xfId="0" applyNumberFormat="1" applyFont="1" applyBorder="1" applyAlignment="1">
      <alignment horizontal="center" vertical="center" wrapText="1"/>
    </xf>
    <xf numFmtId="0" fontId="29" fillId="0" borderId="58" xfId="0" applyFont="1" applyBorder="1" applyAlignment="1">
      <alignment vertical="center" wrapText="1"/>
    </xf>
    <xf numFmtId="1" fontId="31" fillId="0" borderId="143" xfId="0" applyNumberFormat="1" applyFont="1" applyBorder="1" applyAlignment="1">
      <alignment horizontal="center" vertical="center"/>
    </xf>
    <xf numFmtId="2" fontId="31" fillId="0" borderId="126" xfId="0" applyNumberFormat="1" applyFont="1" applyBorder="1" applyAlignment="1">
      <alignment horizontal="center" vertical="center"/>
    </xf>
    <xf numFmtId="2" fontId="31" fillId="0" borderId="117" xfId="0" applyNumberFormat="1" applyFont="1" applyBorder="1" applyAlignment="1">
      <alignment horizontal="center" vertical="center"/>
    </xf>
    <xf numFmtId="2" fontId="31" fillId="0" borderId="120" xfId="0" applyNumberFormat="1" applyFont="1" applyBorder="1" applyAlignment="1">
      <alignment horizontal="center" vertical="center"/>
    </xf>
    <xf numFmtId="49" fontId="30" fillId="0" borderId="118" xfId="0" applyNumberFormat="1" applyFont="1" applyBorder="1" applyAlignment="1">
      <alignment horizontal="center" vertical="center" wrapText="1"/>
    </xf>
    <xf numFmtId="49" fontId="29" fillId="0" borderId="112" xfId="0" applyNumberFormat="1" applyFont="1" applyBorder="1" applyAlignment="1">
      <alignment horizontal="center" vertical="center" wrapText="1"/>
    </xf>
    <xf numFmtId="0" fontId="26" fillId="0" borderId="52" xfId="0" applyFont="1" applyBorder="1" applyAlignment="1">
      <alignment horizontal="center" vertical="center" wrapText="1"/>
    </xf>
    <xf numFmtId="0" fontId="29" fillId="0" borderId="50" xfId="0" applyFont="1" applyBorder="1" applyAlignment="1">
      <alignment vertical="top" wrapText="1"/>
    </xf>
    <xf numFmtId="0" fontId="26" fillId="0" borderId="26" xfId="0" applyFont="1" applyBorder="1" applyAlignment="1">
      <alignment horizontal="center" vertical="center" wrapText="1"/>
    </xf>
    <xf numFmtId="1" fontId="31" fillId="0" borderId="17" xfId="0" applyNumberFormat="1" applyFont="1" applyBorder="1" applyAlignment="1">
      <alignment horizontal="center" vertical="center"/>
    </xf>
    <xf numFmtId="0" fontId="30" fillId="0" borderId="17" xfId="0" applyFont="1" applyBorder="1" applyAlignment="1">
      <alignment horizontal="center" vertical="center"/>
    </xf>
    <xf numFmtId="0" fontId="31" fillId="0" borderId="17" xfId="0" applyFont="1" applyBorder="1" applyAlignment="1">
      <alignment horizontal="center" vertical="center"/>
    </xf>
    <xf numFmtId="2" fontId="31" fillId="0" borderId="26" xfId="0" applyNumberFormat="1" applyFont="1" applyBorder="1" applyAlignment="1">
      <alignment horizontal="center" vertical="center"/>
    </xf>
    <xf numFmtId="2" fontId="31" fillId="0" borderId="26" xfId="0" applyNumberFormat="1" applyFont="1" applyBorder="1" applyAlignment="1">
      <alignment horizontal="center" vertical="center" wrapText="1"/>
    </xf>
    <xf numFmtId="49" fontId="31" fillId="0" borderId="26" xfId="0" applyNumberFormat="1" applyFont="1" applyBorder="1" applyAlignment="1">
      <alignment horizontal="center" vertical="center" wrapText="1"/>
    </xf>
    <xf numFmtId="49" fontId="26" fillId="0" borderId="15" xfId="0" applyNumberFormat="1" applyFont="1" applyBorder="1" applyAlignment="1">
      <alignment horizontal="center" vertical="center" wrapText="1"/>
    </xf>
    <xf numFmtId="0" fontId="26" fillId="0" borderId="16" xfId="0" applyFont="1" applyBorder="1" applyAlignment="1">
      <alignment horizontal="center" vertical="center"/>
    </xf>
    <xf numFmtId="0" fontId="29" fillId="0" borderId="27" xfId="0" applyFont="1" applyBorder="1" applyAlignment="1">
      <alignment vertical="center" wrapText="1"/>
    </xf>
    <xf numFmtId="0" fontId="26" fillId="0" borderId="14" xfId="0" applyFont="1" applyBorder="1" applyAlignment="1">
      <alignment horizontal="center" vertical="center" wrapText="1"/>
    </xf>
    <xf numFmtId="0" fontId="30" fillId="0" borderId="18" xfId="0" applyFont="1" applyBorder="1" applyAlignment="1">
      <alignment horizontal="center" vertical="center"/>
    </xf>
    <xf numFmtId="0" fontId="31" fillId="0" borderId="18" xfId="0" applyFont="1" applyBorder="1" applyAlignment="1">
      <alignment horizontal="center" vertical="center"/>
    </xf>
    <xf numFmtId="2" fontId="31" fillId="0" borderId="15"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49" fontId="26" fillId="0" borderId="14"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30" fillId="0" borderId="18" xfId="0" applyNumberFormat="1" applyFont="1" applyBorder="1" applyAlignment="1">
      <alignment horizontal="center" vertical="center"/>
    </xf>
    <xf numFmtId="2" fontId="31" fillId="0" borderId="14" xfId="0" applyNumberFormat="1" applyFont="1" applyBorder="1" applyAlignment="1">
      <alignment horizontal="center" vertical="center" wrapText="1"/>
    </xf>
    <xf numFmtId="49" fontId="31" fillId="0" borderId="19" xfId="0" applyNumberFormat="1" applyFont="1" applyBorder="1" applyAlignment="1">
      <alignment horizontal="center" vertical="center" wrapText="1"/>
    </xf>
    <xf numFmtId="0" fontId="26" fillId="0" borderId="14" xfId="0" applyFont="1" applyFill="1" applyBorder="1" applyAlignment="1">
      <alignment horizontal="center" vertical="center" wrapText="1"/>
    </xf>
    <xf numFmtId="49" fontId="26" fillId="0" borderId="26" xfId="0" applyNumberFormat="1" applyFont="1" applyBorder="1" applyAlignment="1">
      <alignment horizontal="center" vertical="center" wrapText="1"/>
    </xf>
    <xf numFmtId="0" fontId="26" fillId="0" borderId="41" xfId="0" applyFont="1" applyBorder="1" applyAlignment="1">
      <alignment wrapText="1"/>
    </xf>
    <xf numFmtId="0" fontId="26" fillId="0" borderId="61"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38" xfId="0" applyFont="1" applyBorder="1" applyAlignment="1">
      <alignment horizontal="center" vertical="center" wrapText="1"/>
    </xf>
    <xf numFmtId="2" fontId="31" fillId="0" borderId="38" xfId="0" applyNumberFormat="1" applyFont="1" applyBorder="1" applyAlignment="1">
      <alignment horizontal="center" vertical="center" wrapText="1"/>
    </xf>
    <xf numFmtId="0" fontId="31" fillId="0" borderId="16" xfId="0" applyFont="1" applyBorder="1" applyAlignment="1">
      <alignment horizontal="center" vertical="center"/>
    </xf>
    <xf numFmtId="49" fontId="31" fillId="0" borderId="86" xfId="0" applyNumberFormat="1" applyFont="1" applyBorder="1" applyAlignment="1">
      <alignment horizontal="center" vertical="center"/>
    </xf>
    <xf numFmtId="49" fontId="26" fillId="0" borderId="112" xfId="0" applyNumberFormat="1" applyFont="1" applyBorder="1" applyAlignment="1">
      <alignment horizontal="center" vertical="center"/>
    </xf>
    <xf numFmtId="0" fontId="26" fillId="0" borderId="86" xfId="0" applyFont="1" applyBorder="1" applyAlignment="1">
      <alignment horizontal="center" vertical="center"/>
    </xf>
    <xf numFmtId="0" fontId="31" fillId="0" borderId="125" xfId="0" applyFont="1" applyBorder="1" applyAlignment="1">
      <alignment horizontal="center" vertical="center"/>
    </xf>
    <xf numFmtId="2" fontId="31" fillId="0" borderId="52" xfId="0" applyNumberFormat="1" applyFont="1" applyBorder="1" applyAlignment="1">
      <alignment horizontal="center" vertical="center" wrapText="1"/>
    </xf>
    <xf numFmtId="0" fontId="32" fillId="0" borderId="0" xfId="0" applyFont="1" applyAlignment="1">
      <alignment vertical="center"/>
    </xf>
    <xf numFmtId="0" fontId="31" fillId="24" borderId="45" xfId="0" applyFont="1" applyFill="1" applyBorder="1" applyAlignment="1">
      <alignment horizontal="center" vertical="center"/>
    </xf>
    <xf numFmtId="2" fontId="31" fillId="0" borderId="102" xfId="0" quotePrefix="1" applyNumberFormat="1" applyFont="1" applyBorder="1" applyAlignment="1">
      <alignment horizontal="center" vertical="center"/>
    </xf>
    <xf numFmtId="0" fontId="29" fillId="0" borderId="102" xfId="0" applyFont="1" applyBorder="1" applyAlignment="1">
      <alignment vertical="center" wrapText="1"/>
    </xf>
    <xf numFmtId="0" fontId="30" fillId="0" borderId="110" xfId="0" applyFont="1" applyBorder="1" applyAlignment="1">
      <alignment horizontal="center" vertical="center"/>
    </xf>
    <xf numFmtId="0" fontId="31" fillId="0" borderId="113" xfId="0" applyFont="1" applyBorder="1" applyAlignment="1">
      <alignment horizontal="center" vertical="center"/>
    </xf>
    <xf numFmtId="0" fontId="26" fillId="0" borderId="50" xfId="0" applyFont="1" applyBorder="1" applyAlignment="1">
      <alignment vertical="center" wrapText="1"/>
    </xf>
    <xf numFmtId="2" fontId="31" fillId="0" borderId="70" xfId="0" applyNumberFormat="1" applyFont="1" applyBorder="1" applyAlignment="1">
      <alignment horizontal="center" vertical="center"/>
    </xf>
    <xf numFmtId="49" fontId="31" fillId="0" borderId="110" xfId="0" applyNumberFormat="1" applyFont="1" applyBorder="1" applyAlignment="1">
      <alignment horizontal="center" vertical="center" wrapText="1"/>
    </xf>
    <xf numFmtId="49" fontId="26" fillId="0" borderId="30" xfId="0" applyNumberFormat="1" applyFont="1" applyBorder="1" applyAlignment="1">
      <alignment horizontal="center" vertical="center"/>
    </xf>
    <xf numFmtId="0" fontId="26" fillId="0" borderId="39" xfId="0" applyFont="1" applyBorder="1" applyAlignment="1">
      <alignment horizontal="center" vertical="center"/>
    </xf>
    <xf numFmtId="0" fontId="29" fillId="0" borderId="51" xfId="0" applyFont="1" applyBorder="1" applyAlignment="1">
      <alignment vertical="center" wrapText="1"/>
    </xf>
    <xf numFmtId="0" fontId="26" fillId="0" borderId="11" xfId="0" applyFont="1" applyBorder="1" applyAlignment="1">
      <alignment horizontal="center" vertical="center" wrapText="1"/>
    </xf>
    <xf numFmtId="0" fontId="31" fillId="0" borderId="20" xfId="0" applyFont="1" applyBorder="1" applyAlignment="1">
      <alignment horizontal="center" vertical="center"/>
    </xf>
    <xf numFmtId="0" fontId="30" fillId="0" borderId="20" xfId="0" applyFont="1" applyBorder="1" applyAlignment="1">
      <alignment horizontal="center" vertical="center"/>
    </xf>
    <xf numFmtId="49" fontId="26" fillId="0" borderId="32" xfId="0" applyNumberFormat="1" applyFont="1" applyBorder="1" applyAlignment="1">
      <alignment horizontal="center" vertical="center"/>
    </xf>
    <xf numFmtId="0" fontId="26" fillId="0" borderId="47" xfId="0" applyFont="1" applyBorder="1" applyAlignment="1">
      <alignment horizontal="center" vertical="center"/>
    </xf>
    <xf numFmtId="0" fontId="29" fillId="0" borderId="13" xfId="0" applyFont="1" applyBorder="1" applyAlignment="1">
      <alignment vertical="center" wrapText="1"/>
    </xf>
    <xf numFmtId="0" fontId="26" fillId="0" borderId="10" xfId="0" applyFont="1" applyBorder="1" applyAlignment="1">
      <alignment horizontal="center" vertical="center" wrapText="1"/>
    </xf>
    <xf numFmtId="0" fontId="31" fillId="0" borderId="33" xfId="0" applyFont="1" applyBorder="1" applyAlignment="1">
      <alignment horizontal="center" vertical="center"/>
    </xf>
    <xf numFmtId="0" fontId="30" fillId="0" borderId="33" xfId="0" applyFont="1" applyBorder="1" applyAlignment="1">
      <alignment horizontal="center" vertical="center"/>
    </xf>
    <xf numFmtId="0" fontId="26" fillId="0" borderId="21" xfId="0" applyFont="1" applyBorder="1" applyAlignment="1">
      <alignment horizontal="center" vertical="center" wrapText="1"/>
    </xf>
    <xf numFmtId="0" fontId="26" fillId="0" borderId="22" xfId="0" applyFont="1" applyBorder="1" applyAlignment="1">
      <alignment horizontal="center" vertical="center"/>
    </xf>
    <xf numFmtId="0" fontId="29" fillId="0" borderId="48" xfId="0" applyFont="1" applyBorder="1" applyAlignment="1">
      <alignment vertical="center" wrapText="1"/>
    </xf>
    <xf numFmtId="0" fontId="26" fillId="0" borderId="23" xfId="0" applyFont="1" applyBorder="1" applyAlignment="1">
      <alignment horizontal="center" vertical="center" wrapText="1"/>
    </xf>
    <xf numFmtId="0" fontId="31" fillId="0" borderId="24" xfId="0" applyFont="1" applyBorder="1" applyAlignment="1">
      <alignment horizontal="center" vertical="center"/>
    </xf>
    <xf numFmtId="2" fontId="31" fillId="0" borderId="109" xfId="0" applyNumberFormat="1" applyFont="1" applyBorder="1" applyAlignment="1">
      <alignment horizontal="center" vertical="center"/>
    </xf>
    <xf numFmtId="2" fontId="31" fillId="0" borderId="112" xfId="0" applyNumberFormat="1" applyFont="1" applyBorder="1" applyAlignment="1">
      <alignment horizontal="center" vertical="center"/>
    </xf>
    <xf numFmtId="49" fontId="31" fillId="0" borderId="110" xfId="0" applyNumberFormat="1" applyFont="1" applyBorder="1" applyAlignment="1">
      <alignment vertical="center"/>
    </xf>
    <xf numFmtId="2" fontId="31" fillId="0" borderId="113" xfId="0" applyNumberFormat="1" applyFont="1" applyBorder="1" applyAlignment="1">
      <alignment horizontal="center" vertical="center"/>
    </xf>
    <xf numFmtId="0" fontId="26" fillId="0" borderId="118" xfId="0" applyFont="1" applyBorder="1" applyAlignment="1">
      <alignment horizontal="center" vertical="center"/>
    </xf>
    <xf numFmtId="0" fontId="30" fillId="0" borderId="143" xfId="0" applyFont="1" applyBorder="1" applyAlignment="1">
      <alignment vertical="center"/>
    </xf>
    <xf numFmtId="2" fontId="31" fillId="0" borderId="119" xfId="0" applyNumberFormat="1" applyFont="1" applyBorder="1" applyAlignment="1">
      <alignment horizontal="center" vertical="center"/>
    </xf>
    <xf numFmtId="2" fontId="31" fillId="0" borderId="68" xfId="0" applyNumberFormat="1" applyFont="1" applyBorder="1" applyAlignment="1">
      <alignment horizontal="center" vertical="center"/>
    </xf>
    <xf numFmtId="2" fontId="31" fillId="0" borderId="66" xfId="0" applyNumberFormat="1" applyFont="1" applyBorder="1" applyAlignment="1">
      <alignment horizontal="center" vertical="center"/>
    </xf>
    <xf numFmtId="2" fontId="31" fillId="0" borderId="146" xfId="0" applyNumberFormat="1" applyFont="1" applyBorder="1" applyAlignment="1">
      <alignment horizontal="center" vertical="center"/>
    </xf>
    <xf numFmtId="2" fontId="31" fillId="0" borderId="58" xfId="0" quotePrefix="1" applyNumberFormat="1" applyFont="1" applyBorder="1" applyAlignment="1">
      <alignment horizontal="center" vertical="center"/>
    </xf>
    <xf numFmtId="0" fontId="26" fillId="0" borderId="132" xfId="0" applyFont="1" applyBorder="1" applyAlignment="1">
      <alignment horizontal="center" vertical="center"/>
    </xf>
    <xf numFmtId="0" fontId="26" fillId="0" borderId="93" xfId="0" applyFont="1" applyBorder="1" applyAlignment="1">
      <alignment horizontal="center" vertical="center" wrapText="1"/>
    </xf>
    <xf numFmtId="1" fontId="31" fillId="0" borderId="94" xfId="0" applyNumberFormat="1" applyFont="1" applyBorder="1" applyAlignment="1">
      <alignment horizontal="center" vertical="center"/>
    </xf>
    <xf numFmtId="2" fontId="31" fillId="0" borderId="93" xfId="0" applyNumberFormat="1" applyFont="1" applyBorder="1" applyAlignment="1">
      <alignment horizontal="center" vertical="center"/>
    </xf>
    <xf numFmtId="0" fontId="31" fillId="0" borderId="96" xfId="0" applyFont="1" applyBorder="1" applyAlignment="1">
      <alignment vertical="center"/>
    </xf>
    <xf numFmtId="0" fontId="26" fillId="0" borderId="99" xfId="0" applyFont="1" applyBorder="1" applyAlignment="1">
      <alignment vertical="center"/>
    </xf>
    <xf numFmtId="0" fontId="29" fillId="0" borderId="117" xfId="0" applyFont="1" applyBorder="1" applyAlignment="1">
      <alignment horizontal="center" vertical="center"/>
    </xf>
    <xf numFmtId="0" fontId="31" fillId="0" borderId="110" xfId="0" applyFont="1" applyBorder="1" applyAlignment="1">
      <alignment vertical="center"/>
    </xf>
    <xf numFmtId="0" fontId="26" fillId="0" borderId="102" xfId="0" applyFont="1" applyBorder="1" applyAlignment="1">
      <alignment vertical="center"/>
    </xf>
    <xf numFmtId="0" fontId="26" fillId="0" borderId="30" xfId="0" applyFont="1" applyBorder="1" applyAlignment="1">
      <alignment horizontal="center" vertical="center"/>
    </xf>
    <xf numFmtId="0" fontId="26" fillId="0" borderId="83" xfId="0" applyFont="1" applyBorder="1" applyAlignment="1">
      <alignment horizontal="center" vertical="center" wrapText="1"/>
    </xf>
    <xf numFmtId="0" fontId="30" fillId="0" borderId="0" xfId="0" applyFont="1" applyAlignment="1">
      <alignment horizontal="center" vertical="center"/>
    </xf>
    <xf numFmtId="2" fontId="31" fillId="0" borderId="147" xfId="0" applyNumberFormat="1" applyFont="1" applyBorder="1" applyAlignment="1">
      <alignment horizontal="center" vertical="center"/>
    </xf>
    <xf numFmtId="0" fontId="26" fillId="0" borderId="32" xfId="0" applyFont="1" applyBorder="1" applyAlignment="1">
      <alignment horizontal="center" vertical="center"/>
    </xf>
    <xf numFmtId="0" fontId="26" fillId="0" borderId="31" xfId="0" applyFont="1" applyBorder="1" applyAlignment="1">
      <alignment horizontal="center" vertical="center"/>
    </xf>
    <xf numFmtId="0" fontId="26" fillId="0" borderId="84" xfId="0" applyFont="1" applyBorder="1" applyAlignment="1">
      <alignment horizontal="center" vertical="center" wrapText="1"/>
    </xf>
    <xf numFmtId="0" fontId="26" fillId="0" borderId="34" xfId="0" applyFont="1" applyBorder="1" applyAlignment="1">
      <alignment horizontal="center" vertical="center"/>
    </xf>
    <xf numFmtId="0" fontId="29" fillId="0" borderId="81" xfId="0" applyFont="1" applyBorder="1" applyAlignment="1">
      <alignment vertical="center" wrapText="1"/>
    </xf>
    <xf numFmtId="0" fontId="26" fillId="0" borderId="85" xfId="0" applyFont="1" applyBorder="1" applyAlignment="1">
      <alignment horizontal="center" vertical="center" wrapText="1"/>
    </xf>
    <xf numFmtId="0" fontId="30" fillId="0" borderId="25" xfId="0" applyFont="1" applyBorder="1" applyAlignment="1">
      <alignment horizontal="center" vertical="center"/>
    </xf>
    <xf numFmtId="0" fontId="31" fillId="0" borderId="0" xfId="0" applyFont="1" applyAlignment="1">
      <alignment horizontal="center" vertical="center"/>
    </xf>
    <xf numFmtId="0" fontId="30" fillId="0" borderId="0" xfId="0" applyFont="1" applyAlignment="1">
      <alignment vertical="center"/>
    </xf>
    <xf numFmtId="0" fontId="29" fillId="0" borderId="0" xfId="0" applyFont="1"/>
    <xf numFmtId="0" fontId="29" fillId="0" borderId="0" xfId="0" applyFont="1" applyAlignment="1">
      <alignment horizontal="left"/>
    </xf>
    <xf numFmtId="0" fontId="29" fillId="0" borderId="0" xfId="0" applyFont="1" applyAlignment="1">
      <alignment horizontal="left" vertical="center"/>
    </xf>
    <xf numFmtId="0" fontId="29" fillId="0" borderId="0" xfId="0" applyFont="1" applyAlignment="1">
      <alignment vertical="center"/>
    </xf>
    <xf numFmtId="0" fontId="29" fillId="0" borderId="0" xfId="0" applyFont="1" applyBorder="1" applyAlignment="1">
      <alignment horizontal="center"/>
    </xf>
    <xf numFmtId="0" fontId="29" fillId="0" borderId="0" xfId="0" applyFont="1" applyBorder="1" applyAlignment="1">
      <alignment horizontal="center" vertical="center" wrapText="1"/>
    </xf>
    <xf numFmtId="0" fontId="30" fillId="0" borderId="0" xfId="0" applyFont="1" applyBorder="1" applyAlignment="1"/>
    <xf numFmtId="0" fontId="26" fillId="0" borderId="0" xfId="0" applyFont="1" applyAlignment="1">
      <alignment vertical="center" wrapText="1"/>
    </xf>
    <xf numFmtId="0" fontId="29" fillId="0" borderId="0" xfId="0" applyFont="1" applyAlignment="1">
      <alignment horizontal="center"/>
    </xf>
    <xf numFmtId="0" fontId="30" fillId="0" borderId="0" xfId="0" applyFont="1"/>
    <xf numFmtId="0" fontId="26" fillId="0" borderId="128" xfId="0" applyFont="1" applyBorder="1" applyAlignment="1">
      <alignment horizontal="center" vertical="center"/>
    </xf>
    <xf numFmtId="0" fontId="29" fillId="0" borderId="0" xfId="0" applyFont="1" applyBorder="1" applyAlignment="1">
      <alignment vertical="center" wrapText="1"/>
    </xf>
    <xf numFmtId="0" fontId="29" fillId="0" borderId="0" xfId="0" applyFont="1" applyAlignment="1">
      <alignment vertical="center"/>
    </xf>
    <xf numFmtId="2" fontId="31" fillId="0" borderId="98" xfId="0" applyNumberFormat="1" applyFont="1" applyBorder="1" applyAlignment="1">
      <alignment horizontal="center" vertical="center"/>
    </xf>
    <xf numFmtId="2" fontId="31" fillId="0" borderId="60" xfId="0" applyNumberFormat="1" applyFont="1" applyBorder="1" applyAlignment="1">
      <alignment horizontal="center" vertical="center"/>
    </xf>
    <xf numFmtId="0" fontId="26" fillId="0" borderId="0" xfId="0" applyFont="1" applyBorder="1" applyAlignment="1">
      <alignment horizontal="center" vertical="center" wrapText="1"/>
    </xf>
    <xf numFmtId="2" fontId="31" fillId="0" borderId="79" xfId="0" applyNumberFormat="1" applyFont="1" applyBorder="1" applyAlignment="1">
      <alignment horizontal="center" vertical="center"/>
    </xf>
    <xf numFmtId="0" fontId="29" fillId="0" borderId="65" xfId="0" applyFont="1" applyBorder="1" applyAlignment="1">
      <alignment vertical="center" wrapText="1"/>
    </xf>
    <xf numFmtId="0" fontId="26" fillId="0" borderId="80" xfId="0" applyFont="1" applyBorder="1" applyAlignment="1">
      <alignment horizontal="center" vertical="center"/>
    </xf>
    <xf numFmtId="0" fontId="31" fillId="0" borderId="28" xfId="0" applyFont="1" applyBorder="1" applyAlignment="1">
      <alignment vertical="center"/>
    </xf>
    <xf numFmtId="2" fontId="31" fillId="0" borderId="162" xfId="0" quotePrefix="1" applyNumberFormat="1" applyFont="1" applyBorder="1" applyAlignment="1">
      <alignment horizontal="center" vertical="center"/>
    </xf>
    <xf numFmtId="2" fontId="31" fillId="0" borderId="128" xfId="0" quotePrefix="1" applyNumberFormat="1" applyFont="1" applyBorder="1" applyAlignment="1">
      <alignment horizontal="center" vertical="center"/>
    </xf>
    <xf numFmtId="0" fontId="26" fillId="0" borderId="128" xfId="0" applyFont="1" applyBorder="1" applyAlignment="1">
      <alignment horizontal="center" vertical="center" wrapText="1"/>
    </xf>
    <xf numFmtId="2" fontId="31" fillId="0" borderId="166" xfId="0" applyNumberFormat="1" applyFont="1" applyBorder="1" applyAlignment="1">
      <alignment horizontal="center" vertical="center" wrapText="1"/>
    </xf>
    <xf numFmtId="49" fontId="31" fillId="0" borderId="58" xfId="0" applyNumberFormat="1" applyFont="1" applyBorder="1" applyAlignment="1">
      <alignment horizontal="center" vertical="center" wrapText="1"/>
    </xf>
    <xf numFmtId="49" fontId="31" fillId="0" borderId="127" xfId="0" applyNumberFormat="1" applyFont="1" applyBorder="1" applyAlignment="1">
      <alignment horizontal="center" vertical="center" wrapText="1"/>
    </xf>
    <xf numFmtId="49" fontId="31" fillId="0" borderId="54" xfId="0" applyNumberFormat="1" applyFont="1" applyBorder="1" applyAlignment="1">
      <alignment horizontal="center" vertical="center" wrapText="1"/>
    </xf>
    <xf numFmtId="2" fontId="31" fillId="0" borderId="124" xfId="0" applyNumberFormat="1" applyFont="1" applyBorder="1" applyAlignment="1">
      <alignment horizontal="center" vertical="center"/>
    </xf>
    <xf numFmtId="2" fontId="31" fillId="0" borderId="58" xfId="0" applyNumberFormat="1" applyFont="1" applyBorder="1" applyAlignment="1">
      <alignment horizontal="center" vertical="center"/>
    </xf>
    <xf numFmtId="0" fontId="26" fillId="0" borderId="124" xfId="0" applyFont="1" applyBorder="1" applyAlignment="1">
      <alignment horizontal="center" vertical="center"/>
    </xf>
    <xf numFmtId="0" fontId="26" fillId="0" borderId="58" xfId="0" applyFont="1" applyBorder="1" applyAlignment="1">
      <alignment horizontal="center" vertical="center"/>
    </xf>
    <xf numFmtId="2" fontId="31" fillId="0" borderId="124" xfId="0" applyNumberFormat="1" applyFont="1" applyBorder="1" applyAlignment="1">
      <alignment horizontal="center" vertical="center" wrapText="1"/>
    </xf>
    <xf numFmtId="0" fontId="26" fillId="0" borderId="0" xfId="0" applyFont="1" applyBorder="1" applyAlignment="1">
      <alignment horizontal="center" vertical="center"/>
    </xf>
    <xf numFmtId="0" fontId="31" fillId="0" borderId="128" xfId="0" applyFont="1" applyBorder="1" applyAlignment="1">
      <alignment horizontal="center" vertical="center"/>
    </xf>
    <xf numFmtId="2" fontId="31" fillId="0" borderId="28" xfId="0" applyNumberFormat="1" applyFont="1" applyBorder="1" applyAlignment="1">
      <alignment horizontal="center" vertical="center" wrapText="1"/>
    </xf>
    <xf numFmtId="49" fontId="33" fillId="0" borderId="14" xfId="0" applyNumberFormat="1" applyFont="1" applyBorder="1" applyAlignment="1">
      <alignment horizontal="center" vertical="center" wrapText="1"/>
    </xf>
    <xf numFmtId="2" fontId="31" fillId="0" borderId="61" xfId="0" quotePrefix="1" applyNumberFormat="1" applyFont="1" applyBorder="1" applyAlignment="1">
      <alignment horizontal="center" vertical="center"/>
    </xf>
    <xf numFmtId="2" fontId="31" fillId="0" borderId="61" xfId="0" applyNumberFormat="1" applyFont="1" applyBorder="1" applyAlignment="1">
      <alignment horizontal="center" vertical="center"/>
    </xf>
    <xf numFmtId="2" fontId="31" fillId="0" borderId="110" xfId="0" applyNumberFormat="1" applyFont="1" applyBorder="1" applyAlignment="1">
      <alignment horizontal="center" vertical="center" wrapText="1"/>
    </xf>
    <xf numFmtId="2" fontId="31" fillId="0" borderId="169" xfId="0" applyNumberFormat="1" applyFont="1" applyBorder="1" applyAlignment="1">
      <alignment horizontal="center" vertical="center"/>
    </xf>
    <xf numFmtId="2" fontId="31" fillId="0" borderId="127" xfId="0" applyNumberFormat="1" applyFont="1" applyBorder="1" applyAlignment="1">
      <alignment horizontal="center" vertical="center"/>
    </xf>
    <xf numFmtId="2" fontId="31" fillId="0" borderId="97" xfId="0" applyNumberFormat="1" applyFont="1" applyBorder="1" applyAlignment="1">
      <alignment horizontal="center" vertical="center"/>
    </xf>
    <xf numFmtId="0" fontId="30" fillId="0" borderId="142" xfId="0" applyFont="1" applyBorder="1"/>
    <xf numFmtId="0" fontId="31" fillId="0" borderId="78" xfId="0" applyFont="1" applyBorder="1" applyAlignment="1">
      <alignment horizontal="center" vertical="center"/>
    </xf>
    <xf numFmtId="0" fontId="26" fillId="0" borderId="100" xfId="0" applyFont="1" applyBorder="1" applyAlignment="1">
      <alignment horizontal="center" vertical="center"/>
    </xf>
    <xf numFmtId="0" fontId="26" fillId="0" borderId="171" xfId="0" applyFont="1" applyBorder="1" applyAlignment="1">
      <alignment horizontal="center" vertical="center"/>
    </xf>
    <xf numFmtId="0" fontId="26" fillId="0" borderId="149" xfId="0" applyFont="1" applyBorder="1" applyAlignment="1">
      <alignment horizontal="center" vertical="center" wrapText="1"/>
    </xf>
    <xf numFmtId="0" fontId="31" fillId="0" borderId="149" xfId="0" applyFont="1" applyBorder="1" applyAlignment="1">
      <alignment horizontal="center" vertical="center" wrapText="1"/>
    </xf>
    <xf numFmtId="2" fontId="31" fillId="0" borderId="149" xfId="0" applyNumberFormat="1" applyFont="1" applyBorder="1" applyAlignment="1">
      <alignment horizontal="center" vertical="center"/>
    </xf>
    <xf numFmtId="49" fontId="31" fillId="0" borderId="173" xfId="0" applyNumberFormat="1" applyFont="1" applyBorder="1" applyAlignment="1">
      <alignment horizontal="center" vertical="center" wrapText="1"/>
    </xf>
    <xf numFmtId="49" fontId="26" fillId="0" borderId="170" xfId="0" applyNumberFormat="1" applyFont="1" applyBorder="1" applyAlignment="1">
      <alignment horizontal="center" vertical="center" wrapText="1"/>
    </xf>
    <xf numFmtId="0" fontId="26" fillId="0" borderId="174" xfId="0" applyFont="1" applyBorder="1" applyAlignment="1">
      <alignment horizontal="center" vertical="center"/>
    </xf>
    <xf numFmtId="0" fontId="31" fillId="0" borderId="175" xfId="0" applyFont="1" applyBorder="1" applyAlignment="1">
      <alignment horizontal="center" vertical="center"/>
    </xf>
    <xf numFmtId="0" fontId="30" fillId="0" borderId="175" xfId="0" applyFont="1" applyBorder="1" applyAlignment="1">
      <alignment horizontal="center" vertical="center"/>
    </xf>
    <xf numFmtId="2" fontId="31" fillId="0" borderId="173" xfId="0" applyNumberFormat="1" applyFont="1" applyBorder="1" applyAlignment="1">
      <alignment horizontal="center" vertical="center"/>
    </xf>
    <xf numFmtId="2" fontId="31" fillId="0" borderId="176" xfId="0" applyNumberFormat="1" applyFont="1" applyBorder="1" applyAlignment="1">
      <alignment horizontal="center" vertical="center"/>
    </xf>
    <xf numFmtId="2" fontId="31" fillId="0" borderId="54" xfId="0" applyNumberFormat="1" applyFont="1" applyBorder="1" applyAlignment="1">
      <alignment horizontal="center" vertical="center"/>
    </xf>
    <xf numFmtId="0" fontId="31" fillId="24" borderId="149" xfId="0" applyFont="1" applyFill="1" applyBorder="1" applyAlignment="1">
      <alignment horizontal="center" vertical="center" wrapText="1"/>
    </xf>
    <xf numFmtId="1" fontId="31" fillId="0" borderId="174" xfId="0" applyNumberFormat="1" applyFont="1" applyBorder="1" applyAlignment="1">
      <alignment horizontal="center" vertical="center"/>
    </xf>
    <xf numFmtId="2" fontId="31" fillId="0" borderId="177" xfId="0" applyNumberFormat="1" applyFont="1" applyBorder="1" applyAlignment="1">
      <alignment horizontal="center" vertical="center"/>
    </xf>
    <xf numFmtId="2" fontId="31" fillId="0" borderId="90" xfId="0" applyNumberFormat="1" applyFont="1" applyBorder="1" applyAlignment="1">
      <alignment horizontal="center" vertical="center" wrapText="1"/>
    </xf>
    <xf numFmtId="49" fontId="31" fillId="0" borderId="90" xfId="0" applyNumberFormat="1" applyFont="1" applyBorder="1" applyAlignment="1">
      <alignment horizontal="center" vertical="center" wrapText="1"/>
    </xf>
    <xf numFmtId="0" fontId="26" fillId="0" borderId="60" xfId="0" applyFont="1" applyBorder="1" applyAlignment="1">
      <alignment horizontal="center" vertical="center"/>
    </xf>
    <xf numFmtId="1" fontId="30" fillId="0" borderId="111" xfId="0" applyNumberFormat="1" applyFont="1" applyBorder="1" applyAlignment="1">
      <alignment horizontal="center" vertical="center"/>
    </xf>
    <xf numFmtId="2" fontId="31" fillId="0" borderId="178" xfId="0" applyNumberFormat="1" applyFont="1" applyBorder="1" applyAlignment="1">
      <alignment horizontal="center" vertical="center"/>
    </xf>
    <xf numFmtId="2" fontId="31" fillId="0" borderId="162" xfId="0" applyNumberFormat="1" applyFont="1" applyBorder="1" applyAlignment="1">
      <alignment horizontal="center" vertical="center"/>
    </xf>
    <xf numFmtId="49" fontId="31" fillId="0" borderId="60" xfId="0" applyNumberFormat="1" applyFont="1" applyBorder="1" applyAlignment="1">
      <alignment horizontal="center" vertical="center" wrapText="1"/>
    </xf>
    <xf numFmtId="49" fontId="26" fillId="0" borderId="162" xfId="0" applyNumberFormat="1" applyFont="1" applyBorder="1" applyAlignment="1">
      <alignment horizontal="center" vertical="center" wrapText="1"/>
    </xf>
    <xf numFmtId="0" fontId="26" fillId="0" borderId="179" xfId="0" applyFont="1" applyBorder="1" applyAlignment="1">
      <alignment horizontal="center" vertical="center" wrapText="1"/>
    </xf>
    <xf numFmtId="2" fontId="31" fillId="0" borderId="163" xfId="0" applyNumberFormat="1" applyFont="1" applyBorder="1" applyAlignment="1">
      <alignment horizontal="center" vertical="center"/>
    </xf>
    <xf numFmtId="49" fontId="26" fillId="0" borderId="161" xfId="0" applyNumberFormat="1" applyFont="1" applyBorder="1" applyAlignment="1">
      <alignment horizontal="center" vertical="center" wrapText="1"/>
    </xf>
    <xf numFmtId="0" fontId="30" fillId="0" borderId="77" xfId="0" applyFont="1" applyBorder="1" applyAlignment="1">
      <alignment horizontal="center" vertical="center"/>
    </xf>
    <xf numFmtId="0" fontId="26" fillId="0" borderId="158" xfId="0" applyFont="1" applyBorder="1" applyAlignment="1">
      <alignment horizontal="center" vertical="center" wrapText="1"/>
    </xf>
    <xf numFmtId="2" fontId="31" fillId="0" borderId="60" xfId="0" applyNumberFormat="1" applyFont="1" applyBorder="1" applyAlignment="1">
      <alignment horizontal="center" vertical="center" wrapText="1"/>
    </xf>
    <xf numFmtId="2" fontId="31" fillId="0" borderId="121" xfId="0" applyNumberFormat="1" applyFont="1" applyBorder="1" applyAlignment="1">
      <alignment horizontal="center" vertical="center"/>
    </xf>
    <xf numFmtId="2" fontId="31" fillId="0" borderId="88" xfId="0" applyNumberFormat="1" applyFont="1" applyBorder="1" applyAlignment="1">
      <alignment horizontal="center" vertical="center"/>
    </xf>
    <xf numFmtId="2" fontId="31" fillId="0" borderId="52" xfId="0" applyNumberFormat="1" applyFont="1" applyBorder="1" applyAlignment="1">
      <alignment horizontal="center" vertical="center"/>
    </xf>
    <xf numFmtId="2" fontId="31" fillId="0" borderId="107" xfId="0" applyNumberFormat="1" applyFont="1" applyBorder="1" applyAlignment="1">
      <alignment horizontal="center" vertical="center"/>
    </xf>
    <xf numFmtId="2" fontId="31" fillId="0" borderId="164" xfId="0" applyNumberFormat="1" applyFont="1" applyBorder="1" applyAlignment="1">
      <alignment horizontal="center" vertical="center"/>
    </xf>
    <xf numFmtId="49" fontId="31" fillId="0" borderId="93" xfId="0" applyNumberFormat="1" applyFont="1" applyBorder="1" applyAlignment="1">
      <alignment vertical="center"/>
    </xf>
    <xf numFmtId="49" fontId="26" fillId="0" borderId="99" xfId="0" applyNumberFormat="1" applyFont="1" applyBorder="1" applyAlignment="1">
      <alignment vertical="center"/>
    </xf>
    <xf numFmtId="0" fontId="31" fillId="0" borderId="181" xfId="0" applyFont="1" applyBorder="1" applyAlignment="1">
      <alignment horizontal="center" vertical="center"/>
    </xf>
    <xf numFmtId="49" fontId="26" fillId="0" borderId="120" xfId="0" applyNumberFormat="1" applyFont="1" applyBorder="1" applyAlignment="1">
      <alignment horizontal="center" vertical="center" wrapText="1"/>
    </xf>
    <xf numFmtId="0" fontId="26" fillId="0" borderId="127" xfId="0" applyFont="1" applyBorder="1" applyAlignment="1">
      <alignment horizontal="center" vertical="center" wrapText="1"/>
    </xf>
    <xf numFmtId="0" fontId="31" fillId="0" borderId="43" xfId="0" applyFont="1" applyBorder="1" applyAlignment="1">
      <alignment horizontal="center" vertical="center"/>
    </xf>
    <xf numFmtId="0" fontId="31" fillId="0" borderId="117" xfId="0" applyFont="1" applyBorder="1" applyAlignment="1">
      <alignment horizontal="center" vertical="center"/>
    </xf>
    <xf numFmtId="0" fontId="26" fillId="0" borderId="120" xfId="0" applyFont="1" applyBorder="1" applyAlignment="1">
      <alignment horizontal="center" vertical="center" wrapText="1"/>
    </xf>
    <xf numFmtId="0" fontId="29" fillId="0" borderId="127" xfId="0" applyFont="1" applyBorder="1" applyAlignment="1">
      <alignment vertical="center" wrapText="1"/>
    </xf>
    <xf numFmtId="0" fontId="26" fillId="0" borderId="120" xfId="0" applyFont="1" applyBorder="1" applyAlignment="1">
      <alignment vertical="center" wrapText="1"/>
    </xf>
    <xf numFmtId="2" fontId="31" fillId="0" borderId="101" xfId="0" applyNumberFormat="1" applyFont="1" applyBorder="1" applyAlignment="1">
      <alignment horizontal="center" vertical="center"/>
    </xf>
    <xf numFmtId="49" fontId="31" fillId="0" borderId="120" xfId="0" applyNumberFormat="1" applyFont="1" applyBorder="1" applyAlignment="1">
      <alignment horizontal="center" vertical="center" wrapText="1"/>
    </xf>
    <xf numFmtId="0" fontId="26" fillId="0" borderId="43" xfId="0" applyFont="1" applyBorder="1" applyAlignment="1">
      <alignment horizontal="center" vertical="center" textRotation="90"/>
    </xf>
    <xf numFmtId="0" fontId="26" fillId="0" borderId="182" xfId="0" applyFont="1" applyBorder="1" applyAlignment="1">
      <alignment vertical="center" wrapText="1"/>
    </xf>
    <xf numFmtId="2" fontId="31" fillId="0" borderId="182" xfId="0" applyNumberFormat="1" applyFont="1" applyBorder="1" applyAlignment="1">
      <alignment horizontal="center" vertical="center"/>
    </xf>
    <xf numFmtId="49" fontId="31" fillId="0" borderId="128" xfId="0" applyNumberFormat="1" applyFont="1" applyBorder="1" applyAlignment="1">
      <alignment horizontal="center" vertical="center"/>
    </xf>
    <xf numFmtId="49" fontId="26" fillId="0" borderId="115" xfId="0" applyNumberFormat="1" applyFont="1" applyBorder="1" applyAlignment="1">
      <alignment vertical="center"/>
    </xf>
    <xf numFmtId="49" fontId="31" fillId="0" borderId="0" xfId="0" applyNumberFormat="1" applyFont="1" applyBorder="1" applyAlignment="1">
      <alignment horizontal="center" vertical="center"/>
    </xf>
    <xf numFmtId="49" fontId="26" fillId="0" borderId="28" xfId="0" applyNumberFormat="1" applyFont="1" applyBorder="1" applyAlignment="1">
      <alignment horizontal="center" vertical="center"/>
    </xf>
    <xf numFmtId="49" fontId="31" fillId="0" borderId="110" xfId="0" applyNumberFormat="1" applyFont="1" applyBorder="1" applyAlignment="1">
      <alignment horizontal="center" vertical="center"/>
    </xf>
    <xf numFmtId="49" fontId="26" fillId="0" borderId="54" xfId="0" applyNumberFormat="1" applyFont="1" applyBorder="1" applyAlignment="1">
      <alignment horizontal="center" vertical="center"/>
    </xf>
    <xf numFmtId="49" fontId="31" fillId="0" borderId="58" xfId="0" applyNumberFormat="1" applyFont="1" applyBorder="1" applyAlignment="1">
      <alignment horizontal="center" vertical="center"/>
    </xf>
    <xf numFmtId="0" fontId="26" fillId="0" borderId="28" xfId="0" applyFont="1" applyBorder="1" applyAlignment="1">
      <alignment vertical="center"/>
    </xf>
    <xf numFmtId="0" fontId="26" fillId="0" borderId="54" xfId="0" applyFont="1" applyBorder="1" applyAlignment="1">
      <alignment horizontal="center" vertical="center"/>
    </xf>
    <xf numFmtId="0" fontId="26" fillId="0" borderId="77" xfId="0" applyFont="1" applyBorder="1" applyAlignment="1">
      <alignment vertical="center" wrapText="1"/>
    </xf>
    <xf numFmtId="2" fontId="31" fillId="0" borderId="54" xfId="0" quotePrefix="1" applyNumberFormat="1" applyFont="1" applyBorder="1" applyAlignment="1">
      <alignment horizontal="center" vertical="center"/>
    </xf>
    <xf numFmtId="2" fontId="31" fillId="0" borderId="40" xfId="0" applyNumberFormat="1" applyFont="1" applyBorder="1" applyAlignment="1">
      <alignment horizontal="center" vertical="center" wrapText="1"/>
    </xf>
    <xf numFmtId="2" fontId="31" fillId="0" borderId="152" xfId="0" applyNumberFormat="1" applyFont="1" applyBorder="1" applyAlignment="1">
      <alignment horizontal="center" vertical="center"/>
    </xf>
    <xf numFmtId="0" fontId="30" fillId="0" borderId="149" xfId="0" applyFont="1" applyBorder="1" applyAlignment="1">
      <alignment vertical="center"/>
    </xf>
    <xf numFmtId="2" fontId="31" fillId="0" borderId="183" xfId="0" applyNumberFormat="1" applyFont="1" applyBorder="1" applyAlignment="1">
      <alignment horizontal="center" vertical="center"/>
    </xf>
    <xf numFmtId="2" fontId="31" fillId="0" borderId="189" xfId="0" applyNumberFormat="1" applyFont="1" applyBorder="1" applyAlignment="1">
      <alignment horizontal="center" vertical="center"/>
    </xf>
    <xf numFmtId="2" fontId="31" fillId="0" borderId="160" xfId="0" applyNumberFormat="1" applyFont="1" applyBorder="1" applyAlignment="1">
      <alignment horizontal="center" vertical="center"/>
    </xf>
    <xf numFmtId="2" fontId="31" fillId="0" borderId="73" xfId="0" applyNumberFormat="1" applyFont="1" applyBorder="1" applyAlignment="1">
      <alignment horizontal="center" vertical="center" wrapText="1"/>
    </xf>
    <xf numFmtId="0" fontId="29" fillId="0" borderId="100" xfId="0" applyFont="1" applyBorder="1" applyAlignment="1">
      <alignment vertical="center" wrapText="1"/>
    </xf>
    <xf numFmtId="0" fontId="26" fillId="0" borderId="162" xfId="0" applyFont="1" applyBorder="1" applyAlignment="1">
      <alignment horizontal="center" vertical="center" wrapText="1"/>
    </xf>
    <xf numFmtId="0" fontId="23" fillId="0" borderId="124" xfId="0" applyFont="1" applyBorder="1" applyAlignment="1">
      <alignment horizontal="center" vertical="center" wrapText="1"/>
    </xf>
    <xf numFmtId="0" fontId="23" fillId="0" borderId="127" xfId="0" applyFont="1" applyBorder="1" applyAlignment="1">
      <alignment horizontal="center" vertical="center" wrapText="1"/>
    </xf>
    <xf numFmtId="0" fontId="23" fillId="0" borderId="96"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center" vertical="center" wrapText="1"/>
    </xf>
    <xf numFmtId="0" fontId="35" fillId="0" borderId="130" xfId="0" applyFont="1" applyBorder="1" applyAlignment="1">
      <alignment horizontal="righ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128" xfId="0" applyFont="1" applyBorder="1" applyAlignment="1">
      <alignment vertical="center"/>
    </xf>
    <xf numFmtId="0" fontId="34" fillId="0" borderId="0" xfId="0" applyFont="1" applyAlignment="1">
      <alignment vertical="center"/>
    </xf>
    <xf numFmtId="0" fontId="34" fillId="0" borderId="130" xfId="0" applyFont="1" applyBorder="1" applyAlignment="1">
      <alignment vertical="center" wrapText="1"/>
    </xf>
    <xf numFmtId="0" fontId="34" fillId="0" borderId="130" xfId="0" applyFont="1" applyBorder="1" applyAlignment="1">
      <alignment horizontal="center" vertical="center" wrapText="1"/>
    </xf>
    <xf numFmtId="0" fontId="34" fillId="0" borderId="0" xfId="0" applyFont="1" applyAlignment="1">
      <alignment horizontal="center" vertical="center" wrapText="1"/>
    </xf>
    <xf numFmtId="0" fontId="35" fillId="0" borderId="0" xfId="0" applyFont="1" applyBorder="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vertical="center"/>
    </xf>
    <xf numFmtId="9" fontId="36" fillId="0" borderId="0" xfId="39" applyFont="1" applyAlignment="1">
      <alignment horizontal="center" vertical="center"/>
    </xf>
    <xf numFmtId="0" fontId="34" fillId="0" borderId="130" xfId="0" applyFont="1" applyBorder="1" applyAlignment="1">
      <alignment horizontal="center" vertical="center"/>
    </xf>
    <xf numFmtId="0" fontId="34" fillId="0" borderId="128" xfId="0" applyFont="1" applyBorder="1" applyAlignment="1">
      <alignment horizontal="center" vertical="center"/>
    </xf>
    <xf numFmtId="0" fontId="35" fillId="0" borderId="0" xfId="0" applyFont="1" applyBorder="1" applyAlignment="1">
      <alignment horizontal="right" vertical="center"/>
    </xf>
    <xf numFmtId="0" fontId="35" fillId="0" borderId="126" xfId="0" applyFont="1" applyBorder="1" applyAlignment="1">
      <alignment horizontal="center" vertical="center" wrapText="1"/>
    </xf>
    <xf numFmtId="0" fontId="35" fillId="0" borderId="102" xfId="0" applyFont="1" applyBorder="1" applyAlignment="1">
      <alignment horizontal="center" vertical="center" wrapText="1"/>
    </xf>
    <xf numFmtId="49" fontId="35" fillId="0" borderId="0" xfId="0" applyNumberFormat="1" applyFont="1" applyBorder="1" applyAlignment="1">
      <alignment horizontal="center" vertical="center"/>
    </xf>
    <xf numFmtId="0" fontId="35" fillId="0" borderId="0" xfId="0" applyFont="1" applyBorder="1" applyAlignment="1">
      <alignment horizontal="center" vertical="center" textRotation="90" wrapText="1"/>
    </xf>
    <xf numFmtId="0" fontId="35" fillId="0" borderId="134" xfId="0" applyFont="1" applyBorder="1" applyAlignment="1">
      <alignment horizontal="center" vertical="center" textRotation="90" wrapText="1"/>
    </xf>
    <xf numFmtId="0" fontId="35" fillId="0" borderId="93" xfId="0" applyFont="1" applyBorder="1" applyAlignment="1">
      <alignment horizontal="center" vertical="center" textRotation="90" wrapText="1"/>
    </xf>
    <xf numFmtId="0" fontId="35" fillId="0" borderId="148" xfId="0" applyFont="1" applyBorder="1" applyAlignment="1">
      <alignment horizontal="center" vertical="center" textRotation="90" wrapText="1"/>
    </xf>
    <xf numFmtId="0" fontId="35" fillId="0" borderId="133" xfId="0" applyFont="1" applyBorder="1" applyAlignment="1">
      <alignment horizontal="center" vertical="center" textRotation="90" wrapText="1"/>
    </xf>
    <xf numFmtId="0" fontId="35" fillId="0" borderId="124" xfId="0" applyFont="1" applyBorder="1" applyAlignment="1">
      <alignment horizontal="center" vertical="center" textRotation="90" wrapText="1"/>
    </xf>
    <xf numFmtId="0" fontId="35" fillId="0" borderId="127" xfId="0" applyFont="1" applyBorder="1" applyAlignment="1">
      <alignment horizontal="center" vertical="center" textRotation="90" wrapText="1"/>
    </xf>
    <xf numFmtId="0" fontId="35" fillId="0" borderId="96" xfId="0" applyFont="1" applyBorder="1" applyAlignment="1">
      <alignment horizontal="center" vertical="center" textRotation="90" wrapText="1"/>
    </xf>
    <xf numFmtId="0" fontId="34" fillId="0" borderId="124" xfId="0" applyFont="1" applyBorder="1" applyAlignment="1">
      <alignment horizontal="center" vertical="center"/>
    </xf>
    <xf numFmtId="0" fontId="35" fillId="0" borderId="124" xfId="0" applyFont="1" applyBorder="1" applyAlignment="1">
      <alignment horizontal="center" vertical="center"/>
    </xf>
    <xf numFmtId="0" fontId="34" fillId="0" borderId="129" xfId="0" applyFont="1" applyBorder="1" applyAlignment="1">
      <alignment horizontal="center" vertical="center"/>
    </xf>
    <xf numFmtId="0" fontId="35" fillId="0" borderId="110" xfId="0" applyFont="1" applyBorder="1" applyAlignment="1">
      <alignment horizontal="center" vertical="center" textRotation="90" wrapText="1"/>
    </xf>
    <xf numFmtId="0" fontId="35" fillId="0" borderId="110" xfId="0" applyFont="1" applyBorder="1" applyAlignment="1">
      <alignment horizontal="center" vertical="center" wrapText="1"/>
    </xf>
    <xf numFmtId="0" fontId="34" fillId="0" borderId="167" xfId="0" applyFont="1" applyBorder="1" applyAlignment="1">
      <alignment horizontal="center" vertical="center"/>
    </xf>
    <xf numFmtId="0" fontId="34" fillId="0" borderId="153" xfId="0" applyFont="1" applyBorder="1" applyAlignment="1">
      <alignment horizontal="center" vertical="center"/>
    </xf>
    <xf numFmtId="0" fontId="35" fillId="0" borderId="153" xfId="0" applyFont="1" applyBorder="1" applyAlignment="1">
      <alignment horizontal="center" vertical="center"/>
    </xf>
    <xf numFmtId="0" fontId="34" fillId="0" borderId="123" xfId="0" applyFont="1" applyBorder="1" applyAlignment="1">
      <alignment horizontal="center" vertical="center"/>
    </xf>
    <xf numFmtId="0" fontId="35" fillId="0" borderId="120" xfId="0" applyFont="1" applyBorder="1" applyAlignment="1">
      <alignment horizontal="center" vertical="center" wrapText="1"/>
    </xf>
    <xf numFmtId="0" fontId="35" fillId="0" borderId="102" xfId="0" applyFont="1" applyBorder="1" applyAlignment="1">
      <alignment horizontal="center" vertical="center" textRotation="90" wrapText="1"/>
    </xf>
    <xf numFmtId="0" fontId="35" fillId="0" borderId="120" xfId="0" applyFont="1" applyBorder="1" applyAlignment="1">
      <alignment horizontal="center" vertical="center" textRotation="90" wrapText="1"/>
    </xf>
    <xf numFmtId="0" fontId="34" fillId="0" borderId="110" xfId="0" applyFont="1" applyBorder="1" applyAlignment="1">
      <alignment horizontal="center" vertical="center"/>
    </xf>
    <xf numFmtId="0" fontId="35" fillId="0" borderId="68" xfId="0" applyFont="1" applyBorder="1" applyAlignment="1">
      <alignment horizontal="center" vertical="center"/>
    </xf>
    <xf numFmtId="0" fontId="35" fillId="0" borderId="52" xfId="0" applyFont="1" applyBorder="1" applyAlignment="1">
      <alignment horizontal="center" vertical="center" wrapText="1"/>
    </xf>
    <xf numFmtId="0" fontId="35" fillId="0" borderId="29" xfId="0" applyFont="1" applyBorder="1" applyAlignment="1">
      <alignment horizontal="center" vertical="center"/>
    </xf>
    <xf numFmtId="0" fontId="34" fillId="0" borderId="172" xfId="0" applyFont="1" applyBorder="1" applyAlignment="1">
      <alignment vertical="center" wrapText="1"/>
    </xf>
    <xf numFmtId="0" fontId="35" fillId="0" borderId="106" xfId="0" applyFont="1" applyBorder="1" applyAlignment="1">
      <alignment horizontal="center" vertical="center" wrapText="1"/>
    </xf>
    <xf numFmtId="0" fontId="37" fillId="0" borderId="185" xfId="0" applyFont="1" applyBorder="1" applyAlignment="1">
      <alignment horizontal="center" vertical="center"/>
    </xf>
    <xf numFmtId="0" fontId="36" fillId="0" borderId="17" xfId="0" applyFont="1" applyBorder="1" applyAlignment="1">
      <alignment horizontal="center" vertical="center"/>
    </xf>
    <xf numFmtId="0" fontId="37" fillId="0" borderId="17" xfId="0" applyFont="1" applyBorder="1" applyAlignment="1">
      <alignment horizontal="center" vertical="center"/>
    </xf>
    <xf numFmtId="0" fontId="37" fillId="0" borderId="44" xfId="0" applyFont="1" applyBorder="1" applyAlignment="1">
      <alignment horizontal="center" vertical="center"/>
    </xf>
    <xf numFmtId="0" fontId="37" fillId="0" borderId="156" xfId="0" applyFont="1" applyBorder="1" applyAlignment="1">
      <alignment horizontal="center" vertical="center"/>
    </xf>
    <xf numFmtId="0" fontId="37" fillId="0" borderId="155" xfId="0" applyFont="1" applyBorder="1" applyAlignment="1">
      <alignment horizontal="center" vertical="center"/>
    </xf>
    <xf numFmtId="49" fontId="34" fillId="0" borderId="102" xfId="0" applyNumberFormat="1" applyFont="1" applyBorder="1" applyAlignment="1">
      <alignment horizontal="center" vertical="center" wrapText="1"/>
    </xf>
    <xf numFmtId="0" fontId="34" fillId="0" borderId="186" xfId="0" applyFont="1" applyBorder="1" applyAlignment="1">
      <alignment horizontal="center" vertical="center" textRotation="90"/>
    </xf>
    <xf numFmtId="0" fontId="34" fillId="0" borderId="120" xfId="0" applyFont="1" applyBorder="1" applyAlignment="1">
      <alignment horizontal="center" vertical="center" textRotation="90"/>
    </xf>
    <xf numFmtId="0" fontId="34" fillId="0" borderId="55" xfId="0" applyFont="1" applyBorder="1" applyAlignment="1">
      <alignment vertical="center" wrapText="1"/>
    </xf>
    <xf numFmtId="0" fontId="35" fillId="0" borderId="55" xfId="0" applyFont="1" applyBorder="1" applyAlignment="1">
      <alignment horizontal="center" vertical="center" wrapText="1"/>
    </xf>
    <xf numFmtId="0" fontId="37" fillId="0" borderId="187" xfId="0" applyFont="1" applyBorder="1" applyAlignment="1">
      <alignment horizontal="center" vertical="center"/>
    </xf>
    <xf numFmtId="0" fontId="36" fillId="0" borderId="37" xfId="0" applyFont="1" applyBorder="1" applyAlignment="1">
      <alignment horizontal="center" vertical="center"/>
    </xf>
    <xf numFmtId="0" fontId="35" fillId="0" borderId="102" xfId="0" applyFont="1" applyBorder="1" applyAlignment="1">
      <alignment horizontal="center" vertical="center"/>
    </xf>
    <xf numFmtId="0" fontId="34" fillId="0" borderId="102" xfId="0" applyFont="1" applyBorder="1" applyAlignment="1">
      <alignment horizontal="center" vertical="center"/>
    </xf>
    <xf numFmtId="0" fontId="35" fillId="0" borderId="102" xfId="0" applyFont="1" applyBorder="1" applyAlignment="1">
      <alignment vertical="center" wrapText="1"/>
    </xf>
    <xf numFmtId="1" fontId="37" fillId="0" borderId="167" xfId="0" applyNumberFormat="1" applyFont="1" applyBorder="1" applyAlignment="1">
      <alignment horizontal="center" vertical="center"/>
    </xf>
    <xf numFmtId="1" fontId="37" fillId="0" borderId="153" xfId="0" applyNumberFormat="1" applyFont="1" applyBorder="1" applyAlignment="1">
      <alignment horizontal="center" vertical="center"/>
    </xf>
    <xf numFmtId="1" fontId="37" fillId="0" borderId="110" xfId="0" applyNumberFormat="1" applyFont="1" applyBorder="1" applyAlignment="1">
      <alignment horizontal="center" vertical="center"/>
    </xf>
    <xf numFmtId="49" fontId="34" fillId="0" borderId="102" xfId="0" applyNumberFormat="1" applyFont="1" applyBorder="1" applyAlignment="1">
      <alignment horizontal="center" vertical="center" textRotation="90"/>
    </xf>
    <xf numFmtId="49" fontId="34" fillId="0" borderId="102" xfId="0" applyNumberFormat="1" applyFont="1" applyBorder="1" applyAlignment="1">
      <alignment horizontal="center" vertical="center"/>
    </xf>
    <xf numFmtId="0" fontId="34" fillId="0" borderId="154" xfId="0" applyFont="1" applyBorder="1" applyAlignment="1">
      <alignment vertical="center" wrapText="1"/>
    </xf>
    <xf numFmtId="0" fontId="34" fillId="0" borderId="120" xfId="0" applyFont="1" applyBorder="1" applyAlignment="1">
      <alignment vertical="center"/>
    </xf>
    <xf numFmtId="0" fontId="35" fillId="0" borderId="130" xfId="0" applyFont="1" applyBorder="1" applyAlignment="1">
      <alignment horizontal="center" vertical="center"/>
    </xf>
    <xf numFmtId="0" fontId="34" fillId="0" borderId="188" xfId="0" applyFont="1" applyBorder="1" applyAlignment="1">
      <alignment horizontal="left" vertical="center" wrapText="1"/>
    </xf>
    <xf numFmtId="0" fontId="35" fillId="0" borderId="155" xfId="0" applyFont="1" applyBorder="1" applyAlignment="1">
      <alignment horizontal="center" vertical="center" wrapText="1"/>
    </xf>
    <xf numFmtId="0" fontId="37" fillId="0" borderId="188" xfId="0" applyFont="1" applyBorder="1" applyAlignment="1">
      <alignment horizontal="center" vertical="center"/>
    </xf>
    <xf numFmtId="0" fontId="36" fillId="0" borderId="156" xfId="0" applyFont="1" applyBorder="1" applyAlignment="1">
      <alignment horizontal="center" vertical="center"/>
    </xf>
    <xf numFmtId="49" fontId="34" fillId="0" borderId="57" xfId="0" applyNumberFormat="1" applyFont="1" applyBorder="1" applyAlignment="1">
      <alignment horizontal="center" vertical="center" textRotation="90" wrapText="1"/>
    </xf>
    <xf numFmtId="49" fontId="34" fillId="0" borderId="57" xfId="0" applyNumberFormat="1" applyFont="1" applyBorder="1" applyAlignment="1">
      <alignment horizontal="center" vertical="center" wrapText="1"/>
    </xf>
    <xf numFmtId="49" fontId="34" fillId="0" borderId="149" xfId="0" applyNumberFormat="1" applyFont="1" applyBorder="1" applyAlignment="1">
      <alignment horizontal="center" vertical="center" wrapText="1"/>
    </xf>
    <xf numFmtId="0" fontId="34" fillId="0" borderId="189" xfId="0" applyFont="1" applyBorder="1" applyAlignment="1">
      <alignment horizontal="center" vertical="center" textRotation="90" wrapText="1"/>
    </xf>
    <xf numFmtId="0" fontId="36" fillId="0" borderId="130" xfId="0" applyFont="1" applyBorder="1" applyAlignment="1">
      <alignment horizontal="center" vertical="center"/>
    </xf>
    <xf numFmtId="0" fontId="36" fillId="0" borderId="45" xfId="0" applyFont="1" applyBorder="1" applyAlignment="1">
      <alignment horizontal="center" vertical="center"/>
    </xf>
    <xf numFmtId="0" fontId="37" fillId="24" borderId="45" xfId="0" applyFont="1" applyFill="1" applyBorder="1" applyAlignment="1">
      <alignment horizontal="center" vertical="center"/>
    </xf>
    <xf numFmtId="0" fontId="37" fillId="24" borderId="46" xfId="0" applyFont="1" applyFill="1" applyBorder="1" applyAlignment="1">
      <alignment horizontal="center" vertical="center"/>
    </xf>
    <xf numFmtId="0" fontId="37" fillId="24" borderId="168" xfId="0" applyFont="1" applyFill="1" applyBorder="1" applyAlignment="1">
      <alignment horizontal="center" vertical="center"/>
    </xf>
    <xf numFmtId="49" fontId="34" fillId="0" borderId="165" xfId="0" applyNumberFormat="1" applyFont="1" applyBorder="1" applyAlignment="1">
      <alignment horizontal="center" vertical="center" textRotation="90" wrapText="1"/>
    </xf>
    <xf numFmtId="49" fontId="34" fillId="0" borderId="63" xfId="0" applyNumberFormat="1" applyFont="1" applyBorder="1" applyAlignment="1">
      <alignment horizontal="center" vertical="center" wrapText="1"/>
    </xf>
    <xf numFmtId="49" fontId="34" fillId="0" borderId="128" xfId="0" applyNumberFormat="1" applyFont="1" applyBorder="1" applyAlignment="1">
      <alignment horizontal="center" vertical="center" wrapText="1"/>
    </xf>
    <xf numFmtId="0" fontId="36" fillId="0" borderId="128" xfId="0" applyFont="1" applyBorder="1" applyAlignment="1">
      <alignment horizontal="center" vertical="center" textRotation="90"/>
    </xf>
    <xf numFmtId="0" fontId="34" fillId="0" borderId="164" xfId="0" applyFont="1" applyBorder="1" applyAlignment="1">
      <alignment horizontal="center" vertical="center" textRotation="90" wrapText="1"/>
    </xf>
    <xf numFmtId="0" fontId="38" fillId="0" borderId="0" xfId="0" applyFont="1" applyAlignment="1">
      <alignment horizontal="center" vertical="center"/>
    </xf>
    <xf numFmtId="0" fontId="38" fillId="0" borderId="0" xfId="0" applyFont="1" applyAlignment="1">
      <alignment vertical="center"/>
    </xf>
    <xf numFmtId="0" fontId="35" fillId="0" borderId="110" xfId="0" applyFont="1" applyBorder="1" applyAlignment="1">
      <alignment vertical="center" wrapText="1"/>
    </xf>
    <xf numFmtId="0" fontId="35" fillId="0" borderId="105" xfId="0" applyFont="1" applyBorder="1" applyAlignment="1">
      <alignment horizontal="center" vertical="center" wrapText="1"/>
    </xf>
    <xf numFmtId="0" fontId="37" fillId="0" borderId="113" xfId="0" applyFont="1" applyBorder="1" applyAlignment="1">
      <alignment horizontal="center" vertical="center"/>
    </xf>
    <xf numFmtId="0" fontId="37" fillId="0" borderId="143" xfId="0" applyFont="1" applyBorder="1" applyAlignment="1">
      <alignment horizontal="center" vertical="center"/>
    </xf>
    <xf numFmtId="0" fontId="37" fillId="0" borderId="145" xfId="0" applyFont="1" applyBorder="1" applyAlignment="1">
      <alignment horizontal="center" vertical="center"/>
    </xf>
    <xf numFmtId="49" fontId="34" fillId="0" borderId="118" xfId="0" applyNumberFormat="1" applyFont="1" applyBorder="1" applyAlignment="1">
      <alignment horizontal="center" vertical="center"/>
    </xf>
    <xf numFmtId="0" fontId="34" fillId="0" borderId="112" xfId="0" applyFont="1" applyBorder="1" applyAlignment="1">
      <alignment vertical="center" wrapText="1"/>
    </xf>
    <xf numFmtId="0" fontId="38" fillId="0" borderId="120" xfId="0" applyFont="1" applyBorder="1" applyAlignment="1">
      <alignment vertical="center"/>
    </xf>
    <xf numFmtId="0" fontId="34" fillId="0" borderId="92" xfId="0" applyFont="1" applyBorder="1" applyAlignment="1">
      <alignment horizontal="center" vertical="center"/>
    </xf>
    <xf numFmtId="0" fontId="35" fillId="0" borderId="72" xfId="0" applyFont="1" applyBorder="1" applyAlignment="1">
      <alignment vertical="center" wrapText="1"/>
    </xf>
    <xf numFmtId="0" fontId="35" fillId="0" borderId="133" xfId="0" applyFont="1" applyBorder="1" applyAlignment="1">
      <alignment horizontal="center" vertical="center" wrapText="1"/>
    </xf>
    <xf numFmtId="0" fontId="37" fillId="0" borderId="131" xfId="0" applyFont="1" applyBorder="1" applyAlignment="1">
      <alignment horizontal="center" vertical="center"/>
    </xf>
    <xf numFmtId="0" fontId="36" fillId="0" borderId="94" xfId="0" applyFont="1" applyBorder="1" applyAlignment="1">
      <alignment vertical="center"/>
    </xf>
    <xf numFmtId="0" fontId="36" fillId="0" borderId="95" xfId="0" applyFont="1" applyBorder="1" applyAlignment="1">
      <alignment vertical="center"/>
    </xf>
    <xf numFmtId="0" fontId="36" fillId="0" borderId="190" xfId="0" applyFont="1" applyBorder="1" applyAlignment="1">
      <alignment horizontal="center" vertical="center"/>
    </xf>
    <xf numFmtId="0" fontId="36" fillId="0" borderId="191" xfId="0" applyFont="1" applyBorder="1" applyAlignment="1">
      <alignment vertical="center"/>
    </xf>
    <xf numFmtId="49" fontId="34" fillId="0" borderId="56" xfId="0" applyNumberFormat="1" applyFont="1" applyBorder="1" applyAlignment="1">
      <alignment vertical="center"/>
    </xf>
    <xf numFmtId="0" fontId="34" fillId="0" borderId="149" xfId="0" applyFont="1" applyBorder="1" applyAlignment="1">
      <alignment vertical="center"/>
    </xf>
    <xf numFmtId="0" fontId="34" fillId="0" borderId="176" xfId="0" applyFont="1" applyBorder="1" applyAlignment="1">
      <alignment vertical="center"/>
    </xf>
    <xf numFmtId="49" fontId="34" fillId="0" borderId="165" xfId="0" applyNumberFormat="1" applyFont="1" applyBorder="1" applyAlignment="1">
      <alignment horizontal="center" vertical="center" wrapText="1"/>
    </xf>
    <xf numFmtId="0" fontId="34" fillId="0" borderId="86" xfId="0" applyFont="1" applyBorder="1" applyAlignment="1">
      <alignment horizontal="center" vertical="center"/>
    </xf>
    <xf numFmtId="0" fontId="35" fillId="0" borderId="114" xfId="0" applyFont="1" applyBorder="1" applyAlignment="1">
      <alignment horizontal="center" vertical="center"/>
    </xf>
    <xf numFmtId="1" fontId="37" fillId="0" borderId="154" xfId="0" applyNumberFormat="1" applyFont="1" applyBorder="1" applyAlignment="1">
      <alignment horizontal="center" vertical="center"/>
    </xf>
    <xf numFmtId="0" fontId="34" fillId="0" borderId="102" xfId="0" applyFont="1" applyBorder="1" applyAlignment="1">
      <alignment vertical="center"/>
    </xf>
    <xf numFmtId="0" fontId="34" fillId="0" borderId="118" xfId="0" applyFont="1" applyBorder="1" applyAlignment="1">
      <alignment vertical="center"/>
    </xf>
    <xf numFmtId="0" fontId="34" fillId="0" borderId="151" xfId="0" applyFont="1" applyBorder="1" applyAlignment="1">
      <alignment vertical="center"/>
    </xf>
    <xf numFmtId="0" fontId="34" fillId="0" borderId="169" xfId="0" applyFont="1" applyBorder="1" applyAlignment="1">
      <alignment vertical="center"/>
    </xf>
    <xf numFmtId="0" fontId="35" fillId="0" borderId="126" xfId="0" applyFont="1" applyBorder="1" applyAlignment="1">
      <alignment horizontal="center" vertical="center"/>
    </xf>
    <xf numFmtId="0" fontId="35" fillId="0" borderId="117" xfId="0" applyFont="1" applyBorder="1" applyAlignment="1">
      <alignment horizontal="center" vertical="center"/>
    </xf>
    <xf numFmtId="0" fontId="35" fillId="0" borderId="105" xfId="0" applyFont="1" applyBorder="1" applyAlignment="1">
      <alignment vertical="center" wrapText="1"/>
    </xf>
    <xf numFmtId="0" fontId="35" fillId="0" borderId="112" xfId="0" applyFont="1" applyBorder="1" applyAlignment="1">
      <alignment horizontal="center" vertical="center" wrapText="1"/>
    </xf>
    <xf numFmtId="0" fontId="36" fillId="0" borderId="143" xfId="0" applyFont="1" applyBorder="1" applyAlignment="1">
      <alignment horizontal="center" vertical="center"/>
    </xf>
    <xf numFmtId="0" fontId="36" fillId="0" borderId="145" xfId="0" applyFont="1" applyBorder="1" applyAlignment="1">
      <alignment horizontal="center" vertical="center"/>
    </xf>
    <xf numFmtId="49" fontId="34" fillId="0" borderId="102" xfId="0" applyNumberFormat="1" applyFont="1" applyBorder="1" applyAlignment="1">
      <alignment horizontal="center" vertical="center" textRotation="90" wrapText="1"/>
    </xf>
    <xf numFmtId="2" fontId="34" fillId="0" borderId="118" xfId="0" applyNumberFormat="1" applyFont="1" applyBorder="1" applyAlignment="1">
      <alignment horizontal="center" vertical="center" wrapText="1"/>
    </xf>
    <xf numFmtId="49" fontId="34" fillId="0" borderId="112" xfId="0" applyNumberFormat="1" applyFont="1" applyBorder="1" applyAlignment="1">
      <alignment horizontal="center" vertical="center" wrapText="1"/>
    </xf>
    <xf numFmtId="0" fontId="34" fillId="0" borderId="102" xfId="0" applyFont="1" applyBorder="1" applyAlignment="1">
      <alignment horizontal="center" vertical="center" textRotation="90"/>
    </xf>
    <xf numFmtId="0" fontId="34" fillId="0" borderId="120" xfId="0" applyFont="1" applyBorder="1" applyAlignment="1">
      <alignment horizontal="center" vertical="center" textRotation="90" wrapText="1"/>
    </xf>
    <xf numFmtId="0" fontId="34" fillId="0" borderId="117" xfId="0" applyFont="1" applyBorder="1" applyAlignment="1">
      <alignment horizontal="center" vertical="center"/>
    </xf>
    <xf numFmtId="1" fontId="37" fillId="0" borderId="113" xfId="0" applyNumberFormat="1" applyFont="1" applyBorder="1" applyAlignment="1">
      <alignment horizontal="center" vertical="center"/>
    </xf>
    <xf numFmtId="1" fontId="37" fillId="0" borderId="143" xfId="0" applyNumberFormat="1" applyFont="1" applyBorder="1" applyAlignment="1">
      <alignment horizontal="center" vertical="center"/>
    </xf>
    <xf numFmtId="1" fontId="37" fillId="0" borderId="145" xfId="0" applyNumberFormat="1" applyFont="1" applyBorder="1" applyAlignment="1">
      <alignment horizontal="center" vertical="center"/>
    </xf>
    <xf numFmtId="0" fontId="34" fillId="0" borderId="110" xfId="0" applyFont="1" applyBorder="1" applyAlignment="1">
      <alignment vertical="center"/>
    </xf>
    <xf numFmtId="0" fontId="34" fillId="0" borderId="119" xfId="0" applyFont="1" applyBorder="1" applyAlignment="1">
      <alignment vertical="center"/>
    </xf>
    <xf numFmtId="0" fontId="34" fillId="0" borderId="100" xfId="0" applyFont="1" applyBorder="1" applyAlignment="1">
      <alignment vertical="center"/>
    </xf>
    <xf numFmtId="0" fontId="34" fillId="0" borderId="58" xfId="0" applyFont="1" applyBorder="1" applyAlignment="1">
      <alignment vertical="center"/>
    </xf>
    <xf numFmtId="0" fontId="34" fillId="0" borderId="54" xfId="0" applyFont="1" applyBorder="1" applyAlignment="1">
      <alignment vertical="center"/>
    </xf>
    <xf numFmtId="0" fontId="34" fillId="0" borderId="0" xfId="0" applyFont="1"/>
    <xf numFmtId="0" fontId="36" fillId="0" borderId="0" xfId="0" applyFont="1"/>
    <xf numFmtId="0" fontId="35" fillId="0" borderId="0" xfId="0" applyFont="1" applyAlignment="1">
      <alignment vertical="center" wrapText="1"/>
    </xf>
    <xf numFmtId="0" fontId="22" fillId="0" borderId="126" xfId="0" applyFont="1" applyBorder="1" applyAlignment="1">
      <alignment horizontal="center" vertical="center" wrapText="1"/>
    </xf>
    <xf numFmtId="0" fontId="22" fillId="0" borderId="127" xfId="0" applyFont="1" applyBorder="1" applyAlignment="1">
      <alignment horizontal="center" vertical="center"/>
    </xf>
    <xf numFmtId="0" fontId="22" fillId="0" borderId="102" xfId="0" applyFont="1" applyBorder="1" applyAlignment="1">
      <alignment horizontal="center" vertical="center" wrapText="1"/>
    </xf>
    <xf numFmtId="49" fontId="22" fillId="0" borderId="102" xfId="0" applyNumberFormat="1" applyFont="1" applyBorder="1" applyAlignment="1">
      <alignment horizontal="center" vertical="center"/>
    </xf>
    <xf numFmtId="0" fontId="39"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39"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left" vertical="center"/>
    </xf>
    <xf numFmtId="0" fontId="39" fillId="0" borderId="0" xfId="0" applyFont="1" applyAlignment="1">
      <alignment vertical="center"/>
    </xf>
    <xf numFmtId="49" fontId="31" fillId="0" borderId="52" xfId="0" applyNumberFormat="1" applyFont="1" applyBorder="1" applyAlignment="1">
      <alignment horizontal="center" vertical="center" wrapText="1"/>
    </xf>
    <xf numFmtId="2" fontId="31" fillId="0" borderId="61" xfId="0" applyNumberFormat="1" applyFont="1" applyBorder="1" applyAlignment="1">
      <alignment horizontal="center" vertical="center" wrapText="1"/>
    </xf>
    <xf numFmtId="2" fontId="31" fillId="0" borderId="64" xfId="0" applyNumberFormat="1" applyFont="1" applyBorder="1" applyAlignment="1">
      <alignment horizontal="center" vertical="center"/>
    </xf>
    <xf numFmtId="2" fontId="31" fillId="0" borderId="161" xfId="0" applyNumberFormat="1" applyFont="1" applyBorder="1" applyAlignment="1">
      <alignment horizontal="center" vertical="center" wrapText="1"/>
    </xf>
    <xf numFmtId="49" fontId="31" fillId="0" borderId="172" xfId="0" applyNumberFormat="1" applyFont="1" applyBorder="1" applyAlignment="1">
      <alignment vertical="center"/>
    </xf>
    <xf numFmtId="49" fontId="26" fillId="0" borderId="90" xfId="0" applyNumberFormat="1" applyFont="1" applyBorder="1" applyAlignment="1">
      <alignment vertical="center"/>
    </xf>
    <xf numFmtId="0" fontId="30" fillId="0" borderId="43" xfId="0" applyFont="1" applyBorder="1" applyAlignment="1">
      <alignment horizontal="center" vertical="center"/>
    </xf>
    <xf numFmtId="0" fontId="29" fillId="0" borderId="161" xfId="0" applyFont="1" applyBorder="1" applyAlignment="1">
      <alignment vertical="center" wrapText="1"/>
    </xf>
    <xf numFmtId="0" fontId="31" fillId="0" borderId="195" xfId="0" applyFont="1" applyBorder="1" applyAlignment="1">
      <alignment horizontal="center" vertical="center"/>
    </xf>
    <xf numFmtId="0" fontId="30" fillId="0" borderId="196" xfId="0" applyFont="1" applyBorder="1" applyAlignment="1">
      <alignment horizontal="center" vertical="center"/>
    </xf>
    <xf numFmtId="49" fontId="31" fillId="0" borderId="162" xfId="0" applyNumberFormat="1" applyFont="1" applyBorder="1" applyAlignment="1">
      <alignment horizontal="center" vertical="center" wrapText="1"/>
    </xf>
    <xf numFmtId="2" fontId="31" fillId="0" borderId="104" xfId="0" applyNumberFormat="1" applyFont="1" applyBorder="1" applyAlignment="1">
      <alignment horizontal="center" vertical="center" wrapText="1"/>
    </xf>
    <xf numFmtId="49" fontId="31" fillId="0" borderId="106" xfId="0" applyNumberFormat="1" applyFont="1" applyBorder="1" applyAlignment="1">
      <alignment horizontal="center" vertical="center"/>
    </xf>
    <xf numFmtId="49" fontId="26" fillId="0" borderId="149" xfId="0" applyNumberFormat="1" applyFont="1" applyBorder="1" applyAlignment="1">
      <alignment horizontal="center" vertical="center"/>
    </xf>
    <xf numFmtId="2" fontId="31" fillId="0" borderId="69" xfId="0" applyNumberFormat="1" applyFont="1" applyBorder="1" applyAlignment="1">
      <alignment horizontal="center" vertical="center" wrapText="1"/>
    </xf>
    <xf numFmtId="49" fontId="26" fillId="0" borderId="103" xfId="0" applyNumberFormat="1" applyFont="1" applyBorder="1" applyAlignment="1">
      <alignment horizontal="center" vertical="center"/>
    </xf>
    <xf numFmtId="0" fontId="29" fillId="0" borderId="58" xfId="0" applyFont="1" applyBorder="1" applyAlignment="1">
      <alignment horizontal="left" vertical="top" wrapText="1"/>
    </xf>
    <xf numFmtId="0" fontId="29" fillId="0" borderId="27" xfId="0" applyFont="1" applyBorder="1" applyAlignment="1">
      <alignment wrapText="1"/>
    </xf>
    <xf numFmtId="0" fontId="29" fillId="0" borderId="60" xfId="0" applyFont="1" applyBorder="1" applyAlignment="1">
      <alignment vertical="top" wrapText="1"/>
    </xf>
    <xf numFmtId="0" fontId="29" fillId="0" borderId="27" xfId="0" applyFont="1" applyBorder="1" applyAlignment="1">
      <alignment vertical="top" wrapText="1"/>
    </xf>
    <xf numFmtId="0" fontId="29" fillId="0" borderId="91" xfId="0" applyFont="1" applyBorder="1" applyAlignment="1">
      <alignment vertical="top" wrapText="1"/>
    </xf>
    <xf numFmtId="0" fontId="25" fillId="24" borderId="170" xfId="0" applyFont="1" applyFill="1" applyBorder="1" applyAlignment="1">
      <alignment vertical="top" wrapText="1"/>
    </xf>
    <xf numFmtId="0" fontId="26" fillId="0" borderId="124" xfId="0" applyFont="1" applyBorder="1" applyAlignment="1">
      <alignment horizontal="center" vertical="center"/>
    </xf>
    <xf numFmtId="0" fontId="29" fillId="0" borderId="0" xfId="0" applyFont="1" applyAlignment="1">
      <alignment vertical="center"/>
    </xf>
    <xf numFmtId="2" fontId="31" fillId="0" borderId="58" xfId="0" applyNumberFormat="1" applyFont="1" applyBorder="1" applyAlignment="1">
      <alignment horizontal="center" vertical="center"/>
    </xf>
    <xf numFmtId="0" fontId="31" fillId="0" borderId="144" xfId="0" applyFont="1" applyBorder="1" applyAlignment="1">
      <alignment horizontal="center" vertical="center"/>
    </xf>
    <xf numFmtId="0" fontId="30" fillId="0" borderId="75" xfId="0" applyFont="1" applyBorder="1" applyAlignment="1">
      <alignment horizontal="center" vertical="center"/>
    </xf>
    <xf numFmtId="0" fontId="26" fillId="0" borderId="124" xfId="0" applyFont="1" applyBorder="1" applyAlignment="1">
      <alignment horizontal="center" vertical="center"/>
    </xf>
    <xf numFmtId="0" fontId="26" fillId="0" borderId="58" xfId="0" applyFont="1" applyBorder="1" applyAlignment="1">
      <alignment horizontal="center" vertical="center"/>
    </xf>
    <xf numFmtId="0" fontId="26" fillId="0" borderId="120" xfId="0" applyFont="1" applyBorder="1" applyAlignment="1">
      <alignment horizontal="center" vertical="center"/>
    </xf>
    <xf numFmtId="0" fontId="26" fillId="0" borderId="59" xfId="0" applyFont="1" applyBorder="1" applyAlignment="1">
      <alignment horizontal="center" vertical="center"/>
    </xf>
    <xf numFmtId="0" fontId="31" fillId="0" borderId="46" xfId="0" applyFont="1" applyBorder="1" applyAlignment="1">
      <alignment horizontal="center" vertical="center"/>
    </xf>
    <xf numFmtId="49" fontId="26" fillId="0" borderId="127" xfId="0" applyNumberFormat="1" applyFont="1" applyBorder="1" applyAlignment="1">
      <alignment horizontal="center" vertical="center" wrapText="1"/>
    </xf>
    <xf numFmtId="0" fontId="30" fillId="0" borderId="16" xfId="0" applyFont="1" applyBorder="1" applyAlignment="1">
      <alignment horizontal="center" vertical="center"/>
    </xf>
    <xf numFmtId="0" fontId="31" fillId="0" borderId="198" xfId="0" applyFont="1" applyBorder="1" applyAlignment="1">
      <alignment horizontal="center" vertical="center"/>
    </xf>
    <xf numFmtId="0" fontId="29" fillId="0" borderId="108" xfId="0" applyFont="1" applyBorder="1" applyAlignment="1">
      <alignment vertical="top" wrapText="1"/>
    </xf>
    <xf numFmtId="0" fontId="26" fillId="0" borderId="70" xfId="0" applyFont="1" applyBorder="1" applyAlignment="1">
      <alignment horizontal="center" vertical="center" wrapText="1"/>
    </xf>
    <xf numFmtId="0" fontId="31" fillId="0" borderId="199" xfId="0" applyFont="1" applyBorder="1" applyAlignment="1">
      <alignment horizontal="center" vertical="center"/>
    </xf>
    <xf numFmtId="0" fontId="29" fillId="0" borderId="89" xfId="0" applyFont="1" applyBorder="1" applyAlignment="1">
      <alignment vertical="top" wrapText="1"/>
    </xf>
    <xf numFmtId="0" fontId="26" fillId="0" borderId="161" xfId="0" applyFont="1" applyBorder="1" applyAlignment="1">
      <alignment horizontal="center" vertical="center" wrapText="1"/>
    </xf>
    <xf numFmtId="0" fontId="26" fillId="0" borderId="159" xfId="0" applyFont="1" applyBorder="1" applyAlignment="1">
      <alignment horizontal="center" vertical="center" wrapText="1"/>
    </xf>
    <xf numFmtId="0" fontId="26" fillId="0" borderId="0" xfId="0" applyFont="1" applyBorder="1" applyAlignment="1">
      <alignment vertical="center"/>
    </xf>
    <xf numFmtId="0" fontId="26" fillId="0" borderId="118" xfId="0" applyFont="1" applyBorder="1" applyAlignment="1">
      <alignment horizontal="center" vertical="center" wrapText="1"/>
    </xf>
    <xf numFmtId="0" fontId="31" fillId="0" borderId="58" xfId="0" applyFont="1" applyBorder="1" applyAlignment="1">
      <alignment vertical="center"/>
    </xf>
    <xf numFmtId="0" fontId="26" fillId="0" borderId="128" xfId="0" applyNumberFormat="1" applyFont="1" applyBorder="1" applyAlignment="1">
      <alignment horizontal="center" vertical="center" wrapText="1"/>
    </xf>
    <xf numFmtId="0" fontId="26" fillId="0" borderId="54" xfId="0" applyNumberFormat="1" applyFont="1" applyBorder="1" applyAlignment="1">
      <alignment horizontal="center" vertical="center" wrapText="1"/>
    </xf>
    <xf numFmtId="0" fontId="26" fillId="0" borderId="200" xfId="0" applyFont="1" applyBorder="1" applyAlignment="1">
      <alignment horizontal="center" vertical="center" wrapText="1"/>
    </xf>
    <xf numFmtId="0" fontId="26" fillId="0" borderId="117" xfId="0" applyFont="1" applyBorder="1" applyAlignment="1">
      <alignment horizontal="center" vertical="center" textRotation="90"/>
    </xf>
    <xf numFmtId="0" fontId="26" fillId="0" borderId="66" xfId="0" applyFont="1" applyBorder="1" applyAlignment="1">
      <alignment horizontal="center" vertical="center" wrapText="1"/>
    </xf>
    <xf numFmtId="0" fontId="26" fillId="0" borderId="54" xfId="0" applyFont="1" applyBorder="1" applyAlignment="1">
      <alignment horizontal="center" vertical="center" wrapText="1"/>
    </xf>
    <xf numFmtId="0" fontId="29" fillId="0" borderId="54" xfId="0" applyFont="1" applyBorder="1" applyAlignment="1">
      <alignment horizontal="center" vertical="center"/>
    </xf>
    <xf numFmtId="0" fontId="26" fillId="0" borderId="194" xfId="0" applyFont="1" applyBorder="1" applyAlignment="1">
      <alignment horizontal="center" vertical="center"/>
    </xf>
    <xf numFmtId="0" fontId="29" fillId="0" borderId="92" xfId="0" applyFont="1" applyBorder="1" applyAlignment="1">
      <alignment horizontal="center" vertical="center"/>
    </xf>
    <xf numFmtId="0" fontId="26" fillId="0" borderId="79" xfId="0" applyFont="1" applyBorder="1" applyAlignment="1">
      <alignment horizontal="center" vertical="center"/>
    </xf>
    <xf numFmtId="0" fontId="26" fillId="0" borderId="149" xfId="0" applyFont="1" applyBorder="1" applyAlignment="1">
      <alignment horizontal="center" vertical="center"/>
    </xf>
    <xf numFmtId="0" fontId="29" fillId="0" borderId="128" xfId="0" applyFont="1" applyBorder="1" applyAlignment="1">
      <alignment vertical="center" wrapText="1"/>
    </xf>
    <xf numFmtId="49" fontId="26" fillId="0" borderId="59" xfId="0" applyNumberFormat="1" applyFont="1" applyBorder="1" applyAlignment="1">
      <alignment horizontal="center" vertical="center"/>
    </xf>
    <xf numFmtId="0" fontId="29" fillId="0" borderId="0" xfId="0" applyFont="1" applyAlignment="1">
      <alignment horizontal="center"/>
    </xf>
    <xf numFmtId="2" fontId="31" fillId="0" borderId="128" xfId="0" applyNumberFormat="1" applyFont="1" applyBorder="1" applyAlignment="1">
      <alignment horizontal="center" vertical="center"/>
    </xf>
    <xf numFmtId="2" fontId="31" fillId="0" borderId="59" xfId="0" applyNumberFormat="1" applyFont="1" applyBorder="1" applyAlignment="1">
      <alignment horizontal="center" vertical="center"/>
    </xf>
    <xf numFmtId="2" fontId="31" fillId="0" borderId="0" xfId="0" applyNumberFormat="1" applyFont="1" applyBorder="1" applyAlignment="1">
      <alignment horizontal="center" vertical="center"/>
    </xf>
    <xf numFmtId="49" fontId="26" fillId="0" borderId="127" xfId="0" applyNumberFormat="1" applyFont="1" applyBorder="1" applyAlignment="1">
      <alignment horizontal="center" vertical="center" wrapText="1"/>
    </xf>
    <xf numFmtId="2" fontId="31" fillId="0" borderId="58" xfId="0" applyNumberFormat="1" applyFont="1" applyBorder="1" applyAlignment="1">
      <alignment horizontal="center" vertical="center"/>
    </xf>
    <xf numFmtId="0" fontId="31" fillId="0" borderId="40" xfId="0" applyFont="1" applyBorder="1" applyAlignment="1">
      <alignment horizontal="center" vertical="center"/>
    </xf>
    <xf numFmtId="0" fontId="31" fillId="0" borderId="203" xfId="0" applyFont="1" applyBorder="1" applyAlignment="1">
      <alignment horizontal="center" vertical="center"/>
    </xf>
    <xf numFmtId="0" fontId="30" fillId="0" borderId="96" xfId="0" applyFont="1" applyBorder="1" applyAlignment="1">
      <alignment horizontal="center" vertical="center"/>
    </xf>
    <xf numFmtId="0" fontId="29" fillId="0" borderId="0" xfId="0" applyFont="1" applyAlignment="1">
      <alignment horizontal="center" vertical="center"/>
    </xf>
    <xf numFmtId="0" fontId="30" fillId="0" borderId="94" xfId="0" applyFont="1" applyBorder="1" applyAlignment="1">
      <alignment horizontal="center" vertical="center"/>
    </xf>
    <xf numFmtId="0" fontId="29" fillId="0" borderId="0" xfId="0" applyFont="1" applyAlignment="1">
      <alignment vertical="center"/>
    </xf>
    <xf numFmtId="2" fontId="31" fillId="0" borderId="127" xfId="0" applyNumberFormat="1" applyFont="1" applyBorder="1" applyAlignment="1">
      <alignment horizontal="center" vertical="center"/>
    </xf>
    <xf numFmtId="0" fontId="29" fillId="0" borderId="0" xfId="0" applyFont="1" applyAlignment="1"/>
    <xf numFmtId="0" fontId="40" fillId="0" borderId="27" xfId="0" applyFont="1" applyBorder="1" applyAlignment="1">
      <alignment wrapText="1"/>
    </xf>
    <xf numFmtId="2" fontId="31" fillId="0" borderId="204" xfId="0" applyNumberFormat="1" applyFont="1" applyBorder="1" applyAlignment="1">
      <alignment horizontal="center" vertical="center"/>
    </xf>
    <xf numFmtId="2" fontId="31" fillId="0" borderId="70" xfId="0" applyNumberFormat="1" applyFont="1" applyBorder="1" applyAlignment="1">
      <alignment horizontal="center" vertical="center" wrapText="1"/>
    </xf>
    <xf numFmtId="0" fontId="26" fillId="0" borderId="113" xfId="0" applyFont="1" applyBorder="1" applyAlignment="1">
      <alignment horizontal="center" vertical="center"/>
    </xf>
    <xf numFmtId="0" fontId="26" fillId="0" borderId="105" xfId="0" applyFont="1" applyBorder="1" applyAlignment="1">
      <alignment horizontal="center" vertical="center"/>
    </xf>
    <xf numFmtId="49" fontId="26" fillId="0" borderId="29" xfId="0" applyNumberFormat="1" applyFont="1" applyBorder="1" applyAlignment="1">
      <alignment horizontal="center" vertical="center"/>
    </xf>
    <xf numFmtId="49" fontId="26" fillId="0" borderId="16" xfId="0" applyNumberFormat="1" applyFont="1" applyBorder="1" applyAlignment="1">
      <alignment horizontal="center" vertical="center"/>
    </xf>
    <xf numFmtId="2" fontId="26" fillId="0" borderId="0" xfId="0" applyNumberFormat="1" applyFont="1" applyAlignment="1">
      <alignment horizontal="center" vertical="center"/>
    </xf>
    <xf numFmtId="0" fontId="30" fillId="0" borderId="205" xfId="0" applyFont="1" applyBorder="1" applyAlignment="1">
      <alignment horizontal="center" vertical="center"/>
    </xf>
    <xf numFmtId="0" fontId="30" fillId="0" borderId="206" xfId="0" applyFont="1" applyBorder="1" applyAlignment="1">
      <alignment horizontal="center" vertical="center"/>
    </xf>
    <xf numFmtId="0" fontId="31" fillId="0" borderId="126" xfId="0" applyNumberFormat="1" applyFont="1" applyBorder="1" applyAlignment="1">
      <alignment horizontal="center" vertical="center"/>
    </xf>
    <xf numFmtId="0" fontId="26" fillId="0" borderId="92" xfId="0" applyFont="1" applyBorder="1" applyAlignment="1">
      <alignment horizontal="center" vertical="center"/>
    </xf>
    <xf numFmtId="0" fontId="26" fillId="0" borderId="93" xfId="0" applyFont="1" applyBorder="1" applyAlignment="1">
      <alignment horizontal="center" vertical="center"/>
    </xf>
    <xf numFmtId="0" fontId="29" fillId="0" borderId="133" xfId="0" applyFont="1" applyBorder="1" applyAlignment="1">
      <alignment vertical="center" wrapText="1"/>
    </xf>
    <xf numFmtId="0" fontId="24" fillId="0" borderId="172" xfId="0" applyFont="1" applyBorder="1" applyAlignment="1">
      <alignment vertical="top" wrapText="1"/>
    </xf>
    <xf numFmtId="0" fontId="26" fillId="0" borderId="58" xfId="0" applyFont="1" applyBorder="1" applyAlignment="1">
      <alignment horizontal="center" vertical="center" wrapText="1"/>
    </xf>
    <xf numFmtId="2" fontId="31" fillId="0" borderId="124" xfId="0" applyNumberFormat="1" applyFont="1" applyBorder="1" applyAlignment="1">
      <alignment horizontal="center" vertical="center"/>
    </xf>
    <xf numFmtId="2" fontId="31" fillId="0" borderId="59" xfId="0" applyNumberFormat="1"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2" fontId="31" fillId="0" borderId="130" xfId="0" applyNumberFormat="1" applyFont="1" applyBorder="1" applyAlignment="1">
      <alignment horizontal="center" vertical="center"/>
    </xf>
    <xf numFmtId="0" fontId="31" fillId="24" borderId="124" xfId="0" applyFont="1" applyFill="1" applyBorder="1" applyAlignment="1">
      <alignment horizontal="center" vertical="center"/>
    </xf>
    <xf numFmtId="0" fontId="31" fillId="24" borderId="58" xfId="0" applyFont="1" applyFill="1" applyBorder="1" applyAlignment="1">
      <alignment horizontal="center" vertical="center"/>
    </xf>
    <xf numFmtId="2" fontId="31" fillId="0" borderId="77" xfId="0" applyNumberFormat="1" applyFont="1" applyBorder="1" applyAlignment="1">
      <alignment horizontal="center" vertical="center"/>
    </xf>
    <xf numFmtId="0" fontId="31" fillId="0" borderId="0" xfId="0" applyFont="1" applyBorder="1" applyAlignment="1">
      <alignment horizontal="center" vertical="center"/>
    </xf>
    <xf numFmtId="0" fontId="31" fillId="0" borderId="77" xfId="0" applyFont="1" applyBorder="1" applyAlignment="1">
      <alignment horizontal="center" vertical="center"/>
    </xf>
    <xf numFmtId="0" fontId="26" fillId="0" borderId="110" xfId="0" applyFont="1" applyBorder="1" applyAlignment="1">
      <alignment horizontal="center" vertical="center"/>
    </xf>
    <xf numFmtId="0" fontId="21" fillId="0" borderId="0" xfId="0" applyFont="1" applyAlignment="1">
      <alignment horizontal="center" vertical="center" wrapText="1"/>
    </xf>
    <xf numFmtId="0" fontId="22" fillId="0" borderId="127" xfId="0" applyFont="1" applyBorder="1" applyAlignment="1">
      <alignment horizontal="center" vertical="center"/>
    </xf>
    <xf numFmtId="0" fontId="26" fillId="0" borderId="120" xfId="0" applyFont="1" applyBorder="1" applyAlignment="1">
      <alignment horizontal="center" vertical="center"/>
    </xf>
    <xf numFmtId="0" fontId="26" fillId="0" borderId="126" xfId="0" applyFont="1" applyBorder="1" applyAlignment="1">
      <alignment horizontal="center" vertical="center"/>
    </xf>
    <xf numFmtId="49" fontId="26" fillId="0" borderId="127" xfId="0" applyNumberFormat="1" applyFont="1" applyBorder="1" applyAlignment="1">
      <alignment horizontal="center" vertical="center" wrapText="1"/>
    </xf>
    <xf numFmtId="0" fontId="26" fillId="0" borderId="124" xfId="0" applyFont="1" applyBorder="1" applyAlignment="1">
      <alignment horizontal="center" vertical="center"/>
    </xf>
    <xf numFmtId="0" fontId="26" fillId="0" borderId="59" xfId="0" applyFont="1" applyBorder="1" applyAlignment="1">
      <alignment horizontal="center" vertical="center"/>
    </xf>
    <xf numFmtId="2" fontId="31" fillId="0" borderId="124" xfId="0" applyNumberFormat="1" applyFont="1" applyBorder="1" applyAlignment="1">
      <alignment horizontal="center" vertical="center"/>
    </xf>
    <xf numFmtId="2" fontId="31" fillId="0" borderId="58" xfId="0" applyNumberFormat="1" applyFont="1" applyBorder="1" applyAlignment="1">
      <alignment horizontal="center" vertical="center"/>
    </xf>
    <xf numFmtId="0" fontId="26" fillId="0" borderId="58" xfId="0" applyFont="1" applyBorder="1" applyAlignment="1">
      <alignment horizontal="center" vertical="center"/>
    </xf>
    <xf numFmtId="2" fontId="31" fillId="0" borderId="28" xfId="0" applyNumberFormat="1" applyFont="1" applyBorder="1" applyAlignment="1">
      <alignment horizontal="center" vertical="center" wrapText="1"/>
    </xf>
    <xf numFmtId="2" fontId="31" fillId="0" borderId="124" xfId="0" applyNumberFormat="1" applyFont="1" applyBorder="1" applyAlignment="1">
      <alignment horizontal="center" vertical="center" wrapText="1"/>
    </xf>
    <xf numFmtId="2" fontId="31" fillId="0" borderId="96" xfId="0" applyNumberFormat="1" applyFont="1" applyBorder="1" applyAlignment="1">
      <alignment horizontal="center" vertical="center" wrapText="1"/>
    </xf>
    <xf numFmtId="2" fontId="31" fillId="0" borderId="77" xfId="0" applyNumberFormat="1" applyFont="1" applyBorder="1" applyAlignment="1">
      <alignment horizontal="center" vertical="center" wrapText="1"/>
    </xf>
    <xf numFmtId="0" fontId="29" fillId="0" borderId="0" xfId="0" applyFont="1" applyAlignment="1">
      <alignment horizontal="center" vertical="center"/>
    </xf>
    <xf numFmtId="0" fontId="29" fillId="0" borderId="0" xfId="0" applyFont="1" applyAlignment="1">
      <alignment vertical="center"/>
    </xf>
    <xf numFmtId="2" fontId="31" fillId="0" borderId="127" xfId="0" applyNumberFormat="1" applyFont="1" applyBorder="1" applyAlignment="1">
      <alignment horizontal="center" vertical="center"/>
    </xf>
    <xf numFmtId="2" fontId="31" fillId="0" borderId="54" xfId="0" applyNumberFormat="1" applyFont="1" applyBorder="1" applyAlignment="1">
      <alignment horizontal="center" vertical="center"/>
    </xf>
    <xf numFmtId="2" fontId="31" fillId="0" borderId="59" xfId="0" applyNumberFormat="1" applyFont="1" applyBorder="1" applyAlignment="1">
      <alignment horizontal="center" vertical="center"/>
    </xf>
    <xf numFmtId="49" fontId="34" fillId="0" borderId="124" xfId="0" applyNumberFormat="1" applyFont="1" applyBorder="1" applyAlignment="1">
      <alignment horizontal="center" vertical="center" textRotation="90" wrapText="1"/>
    </xf>
    <xf numFmtId="49" fontId="34" fillId="0" borderId="0" xfId="0" applyNumberFormat="1" applyFont="1" applyBorder="1" applyAlignment="1">
      <alignment horizontal="center" vertical="center" textRotation="90" wrapText="1"/>
    </xf>
    <xf numFmtId="0" fontId="22" fillId="0" borderId="126" xfId="0" applyFont="1" applyBorder="1" applyAlignment="1">
      <alignment horizontal="center" vertical="center"/>
    </xf>
    <xf numFmtId="0" fontId="26" fillId="0" borderId="126" xfId="0" applyFont="1" applyBorder="1" applyAlignment="1">
      <alignment vertical="center"/>
    </xf>
    <xf numFmtId="0" fontId="26" fillId="0" borderId="110" xfId="0" applyFont="1" applyBorder="1" applyAlignment="1">
      <alignment vertical="center"/>
    </xf>
    <xf numFmtId="0" fontId="26" fillId="0" borderId="120" xfId="0" applyFont="1" applyBorder="1" applyAlignment="1">
      <alignment vertical="center"/>
    </xf>
    <xf numFmtId="0" fontId="26" fillId="0" borderId="12" xfId="0" applyFont="1" applyBorder="1" applyAlignment="1">
      <alignment horizontal="center" vertical="center" textRotation="90" wrapText="1"/>
    </xf>
    <xf numFmtId="0" fontId="31" fillId="0" borderId="53" xfId="0" applyFont="1" applyBorder="1" applyAlignment="1">
      <alignment vertical="center"/>
    </xf>
    <xf numFmtId="0" fontId="31" fillId="0" borderId="110" xfId="0" applyNumberFormat="1" applyFont="1" applyBorder="1" applyAlignment="1">
      <alignment horizontal="center" vertical="center"/>
    </xf>
    <xf numFmtId="0" fontId="30" fillId="0" borderId="0" xfId="0" applyFont="1" applyBorder="1" applyAlignment="1">
      <alignment horizontal="center" vertical="center"/>
    </xf>
    <xf numFmtId="0" fontId="31" fillId="0" borderId="126" xfId="0" applyFont="1" applyBorder="1" applyAlignment="1">
      <alignment horizontal="center" vertical="center"/>
    </xf>
    <xf numFmtId="0" fontId="30" fillId="0" borderId="0" xfId="0" applyFont="1" applyBorder="1" applyAlignment="1">
      <alignment vertical="center"/>
    </xf>
    <xf numFmtId="0" fontId="31" fillId="0" borderId="177" xfId="0" applyFont="1" applyBorder="1" applyAlignment="1">
      <alignment horizontal="center" vertical="center"/>
    </xf>
    <xf numFmtId="0" fontId="31" fillId="0" borderId="88" xfId="0" applyFont="1" applyBorder="1" applyAlignment="1">
      <alignment horizontal="center" vertical="center"/>
    </xf>
    <xf numFmtId="0" fontId="30" fillId="0" borderId="88" xfId="0" applyFont="1" applyBorder="1" applyAlignment="1">
      <alignment horizontal="center" vertical="center"/>
    </xf>
    <xf numFmtId="0" fontId="31" fillId="0" borderId="101" xfId="0" applyFont="1" applyBorder="1" applyAlignment="1">
      <alignment horizontal="center" vertical="center"/>
    </xf>
    <xf numFmtId="1" fontId="31" fillId="0" borderId="145" xfId="0" applyNumberFormat="1" applyFont="1" applyBorder="1" applyAlignment="1">
      <alignment horizontal="center" vertical="center"/>
    </xf>
    <xf numFmtId="1" fontId="31" fillId="0" borderId="110" xfId="0" applyNumberFormat="1" applyFont="1" applyBorder="1" applyAlignment="1">
      <alignment horizontal="center" vertical="center"/>
    </xf>
    <xf numFmtId="0" fontId="31" fillId="24" borderId="0" xfId="0" applyFont="1" applyFill="1" applyBorder="1" applyAlignment="1">
      <alignment horizontal="center" vertical="center"/>
    </xf>
    <xf numFmtId="0" fontId="30" fillId="0" borderId="110" xfId="0" applyFont="1" applyBorder="1" applyAlignment="1">
      <alignment vertical="center"/>
    </xf>
    <xf numFmtId="0" fontId="30" fillId="0" borderId="203" xfId="0" applyFont="1" applyBorder="1" applyAlignment="1">
      <alignment horizontal="center" vertical="center"/>
    </xf>
    <xf numFmtId="1" fontId="31" fillId="0" borderId="92" xfId="0" applyNumberFormat="1" applyFont="1" applyBorder="1" applyAlignment="1">
      <alignment horizontal="center" vertical="center"/>
    </xf>
    <xf numFmtId="0" fontId="37" fillId="0" borderId="0" xfId="0" applyFont="1" applyBorder="1" applyAlignment="1">
      <alignment horizontal="center" vertical="center"/>
    </xf>
    <xf numFmtId="0" fontId="37" fillId="24" borderId="0" xfId="0" applyFont="1" applyFill="1" applyBorder="1" applyAlignment="1">
      <alignment horizontal="center" vertical="center"/>
    </xf>
    <xf numFmtId="0" fontId="36" fillId="0" borderId="191" xfId="0" applyFont="1" applyBorder="1" applyAlignment="1">
      <alignment horizontal="center" vertical="center"/>
    </xf>
    <xf numFmtId="2" fontId="31" fillId="0" borderId="124" xfId="0" applyNumberFormat="1" applyFont="1" applyBorder="1" applyAlignment="1">
      <alignment horizontal="center" vertical="center"/>
    </xf>
    <xf numFmtId="2" fontId="31" fillId="0" borderId="59" xfId="0" applyNumberFormat="1" applyFont="1" applyBorder="1" applyAlignment="1">
      <alignment horizontal="center" vertical="center"/>
    </xf>
    <xf numFmtId="0" fontId="29" fillId="0" borderId="0" xfId="0" applyFont="1" applyAlignment="1">
      <alignment vertical="center"/>
    </xf>
    <xf numFmtId="0" fontId="29" fillId="0" borderId="0" xfId="0" applyFont="1" applyAlignment="1">
      <alignment vertical="center" wrapText="1"/>
    </xf>
    <xf numFmtId="2" fontId="31" fillId="0" borderId="127" xfId="0" applyNumberFormat="1" applyFont="1" applyBorder="1" applyAlignment="1">
      <alignment horizontal="center" vertical="center"/>
    </xf>
    <xf numFmtId="2" fontId="31" fillId="0" borderId="54" xfId="0" applyNumberFormat="1" applyFont="1" applyBorder="1" applyAlignment="1">
      <alignment horizontal="center" vertical="center"/>
    </xf>
    <xf numFmtId="2" fontId="31" fillId="0" borderId="58" xfId="0" applyNumberFormat="1" applyFont="1" applyBorder="1" applyAlignment="1">
      <alignment horizontal="center" vertical="center"/>
    </xf>
    <xf numFmtId="2" fontId="31" fillId="0" borderId="28" xfId="0" applyNumberFormat="1" applyFont="1" applyBorder="1" applyAlignment="1">
      <alignment horizontal="center" vertical="center" wrapText="1"/>
    </xf>
    <xf numFmtId="2" fontId="31" fillId="0" borderId="77" xfId="0" applyNumberFormat="1" applyFont="1" applyBorder="1" applyAlignment="1">
      <alignment horizontal="center" vertical="center"/>
    </xf>
    <xf numFmtId="0" fontId="30" fillId="0" borderId="0" xfId="0" applyFont="1" applyBorder="1" applyAlignment="1"/>
    <xf numFmtId="0" fontId="30" fillId="0" borderId="46" xfId="0" applyFont="1" applyBorder="1" applyAlignment="1">
      <alignment vertical="center"/>
    </xf>
    <xf numFmtId="0" fontId="26" fillId="0" borderId="115" xfId="0" applyFont="1" applyBorder="1" applyAlignment="1">
      <alignment vertical="center"/>
    </xf>
    <xf numFmtId="0" fontId="29" fillId="0" borderId="189" xfId="0" applyFont="1" applyBorder="1" applyAlignment="1">
      <alignment vertical="center" wrapText="1"/>
    </xf>
    <xf numFmtId="0" fontId="30" fillId="0" borderId="145" xfId="0" applyFont="1" applyBorder="1" applyAlignment="1">
      <alignment vertical="center"/>
    </xf>
    <xf numFmtId="2" fontId="31" fillId="0" borderId="120" xfId="0" quotePrefix="1" applyNumberFormat="1" applyFont="1" applyBorder="1" applyAlignment="1">
      <alignment horizontal="center" vertical="center"/>
    </xf>
    <xf numFmtId="0" fontId="30" fillId="0" borderId="205" xfId="0" applyFont="1" applyBorder="1" applyAlignment="1">
      <alignment vertical="center"/>
    </xf>
    <xf numFmtId="0" fontId="30" fillId="0" borderId="207" xfId="0" applyFont="1" applyBorder="1" applyAlignment="1">
      <alignment vertical="center"/>
    </xf>
    <xf numFmtId="0" fontId="30" fillId="0" borderId="101" xfId="0" applyFont="1" applyBorder="1" applyAlignment="1">
      <alignment vertical="center"/>
    </xf>
    <xf numFmtId="2" fontId="31" fillId="0" borderId="65" xfId="0" applyNumberFormat="1" applyFont="1" applyBorder="1" applyAlignment="1">
      <alignment horizontal="center" vertical="center"/>
    </xf>
    <xf numFmtId="2" fontId="31" fillId="0" borderId="159" xfId="0" applyNumberFormat="1" applyFont="1" applyBorder="1" applyAlignment="1">
      <alignment horizontal="center" vertical="center"/>
    </xf>
    <xf numFmtId="2" fontId="31" fillId="0" borderId="189" xfId="0" quotePrefix="1" applyNumberFormat="1" applyFont="1" applyBorder="1" applyAlignment="1">
      <alignment horizontal="center" vertical="center"/>
    </xf>
    <xf numFmtId="0" fontId="26" fillId="0" borderId="159" xfId="0" applyFont="1" applyBorder="1" applyAlignment="1">
      <alignment vertical="center"/>
    </xf>
    <xf numFmtId="0" fontId="31" fillId="0" borderId="109" xfId="0" applyFont="1" applyBorder="1" applyAlignment="1">
      <alignment vertical="center"/>
    </xf>
    <xf numFmtId="0" fontId="26" fillId="0" borderId="86" xfId="0" applyFont="1" applyBorder="1" applyAlignment="1">
      <alignment vertical="center"/>
    </xf>
    <xf numFmtId="0" fontId="29" fillId="0" borderId="176" xfId="0" applyFont="1" applyBorder="1" applyAlignment="1">
      <alignment vertical="center" wrapText="1"/>
    </xf>
    <xf numFmtId="0" fontId="30" fillId="0" borderId="175" xfId="0" applyFont="1" applyBorder="1" applyAlignment="1">
      <alignment vertical="center"/>
    </xf>
    <xf numFmtId="0" fontId="30" fillId="0" borderId="208" xfId="0" applyFont="1" applyBorder="1" applyAlignment="1">
      <alignment vertical="center"/>
    </xf>
    <xf numFmtId="0" fontId="30" fillId="0" borderId="177" xfId="0" applyFont="1" applyBorder="1" applyAlignment="1">
      <alignment vertical="center"/>
    </xf>
    <xf numFmtId="2" fontId="31" fillId="0" borderId="176" xfId="0" quotePrefix="1" applyNumberFormat="1" applyFont="1" applyBorder="1" applyAlignment="1">
      <alignment horizontal="center" vertical="center"/>
    </xf>
    <xf numFmtId="0" fontId="29" fillId="0" borderId="162" xfId="0" applyFont="1" applyBorder="1" applyAlignment="1">
      <alignment vertical="center" wrapText="1"/>
    </xf>
    <xf numFmtId="0" fontId="30" fillId="0" borderId="196" xfId="0" applyFont="1" applyBorder="1" applyAlignment="1">
      <alignment vertical="center"/>
    </xf>
    <xf numFmtId="0" fontId="30" fillId="0" borderId="209" xfId="0" applyFont="1" applyBorder="1" applyAlignment="1">
      <alignment vertical="center"/>
    </xf>
    <xf numFmtId="0" fontId="30" fillId="0" borderId="88" xfId="0" applyFont="1" applyBorder="1" applyAlignment="1">
      <alignment vertical="center"/>
    </xf>
    <xf numFmtId="2" fontId="31" fillId="0" borderId="67" xfId="0" applyNumberFormat="1" applyFont="1" applyBorder="1" applyAlignment="1">
      <alignment horizontal="center" vertical="center"/>
    </xf>
    <xf numFmtId="0" fontId="30" fillId="0" borderId="162" xfId="0" applyFont="1" applyBorder="1" applyAlignment="1">
      <alignment vertical="top" wrapText="1"/>
    </xf>
    <xf numFmtId="0" fontId="30" fillId="0" borderId="210" xfId="0" applyFont="1" applyBorder="1" applyAlignment="1">
      <alignment horizontal="center" vertical="center"/>
    </xf>
    <xf numFmtId="0" fontId="30" fillId="0" borderId="174" xfId="0" applyFont="1" applyBorder="1" applyAlignment="1">
      <alignment horizontal="center" vertical="center"/>
    </xf>
    <xf numFmtId="0" fontId="30" fillId="0" borderId="193" xfId="0" applyFont="1" applyBorder="1" applyAlignment="1">
      <alignment horizontal="center" vertical="center"/>
    </xf>
    <xf numFmtId="0" fontId="26" fillId="0" borderId="60" xfId="0" applyFont="1" applyBorder="1" applyAlignment="1">
      <alignment horizontal="center" vertical="center" wrapText="1"/>
    </xf>
    <xf numFmtId="0" fontId="31" fillId="0" borderId="149" xfId="0" applyFont="1" applyBorder="1" applyAlignment="1">
      <alignment vertical="center"/>
    </xf>
    <xf numFmtId="0" fontId="31" fillId="0" borderId="60" xfId="0" applyFont="1" applyBorder="1" applyAlignment="1">
      <alignment vertical="center"/>
    </xf>
    <xf numFmtId="0" fontId="26" fillId="0" borderId="149" xfId="0" applyFont="1" applyBorder="1" applyAlignment="1">
      <alignment vertical="center"/>
    </xf>
    <xf numFmtId="0" fontId="26" fillId="0" borderId="60" xfId="0" applyFont="1" applyBorder="1" applyAlignment="1">
      <alignment vertical="center"/>
    </xf>
    <xf numFmtId="0" fontId="26" fillId="0" borderId="59" xfId="0" applyFont="1" applyBorder="1" applyAlignment="1">
      <alignment vertical="center"/>
    </xf>
    <xf numFmtId="0" fontId="42" fillId="0" borderId="58" xfId="0" applyFont="1" applyBorder="1" applyAlignment="1">
      <alignment horizontal="left" vertical="center"/>
    </xf>
    <xf numFmtId="0" fontId="41" fillId="0" borderId="79" xfId="0" applyFont="1" applyBorder="1" applyAlignment="1">
      <alignment horizontal="left"/>
    </xf>
    <xf numFmtId="2" fontId="31" fillId="0" borderId="170" xfId="0" applyNumberFormat="1" applyFont="1" applyBorder="1" applyAlignment="1">
      <alignment horizontal="center" vertical="center"/>
    </xf>
    <xf numFmtId="0" fontId="34" fillId="0" borderId="96" xfId="0" applyFont="1" applyBorder="1" applyAlignment="1">
      <alignment horizontal="center" vertical="center"/>
    </xf>
    <xf numFmtId="0" fontId="37" fillId="0" borderId="94" xfId="0" applyFont="1" applyBorder="1" applyAlignment="1">
      <alignment horizontal="center" vertical="center"/>
    </xf>
    <xf numFmtId="0" fontId="37" fillId="0" borderId="95" xfId="0" applyFont="1" applyBorder="1" applyAlignment="1">
      <alignment horizontal="center" vertical="center"/>
    </xf>
    <xf numFmtId="0" fontId="37" fillId="0" borderId="96" xfId="0" applyFont="1" applyBorder="1" applyAlignment="1">
      <alignment horizontal="center" vertical="center"/>
    </xf>
    <xf numFmtId="49" fontId="34" fillId="0" borderId="124" xfId="0" applyNumberFormat="1" applyFont="1" applyBorder="1" applyAlignment="1">
      <alignment horizontal="center" vertical="center"/>
    </xf>
    <xf numFmtId="49" fontId="34" fillId="0" borderId="96" xfId="0" applyNumberFormat="1" applyFont="1" applyBorder="1" applyAlignment="1">
      <alignment horizontal="center" vertical="center"/>
    </xf>
    <xf numFmtId="0" fontId="34" fillId="0" borderId="127" xfId="0" applyFont="1" applyBorder="1" applyAlignment="1">
      <alignment vertical="center" wrapText="1"/>
    </xf>
    <xf numFmtId="0" fontId="38" fillId="0" borderId="127" xfId="0" applyFont="1" applyBorder="1" applyAlignment="1">
      <alignment vertical="center"/>
    </xf>
    <xf numFmtId="0" fontId="43" fillId="0" borderId="0" xfId="0" applyFont="1" applyAlignment="1">
      <alignment vertical="center"/>
    </xf>
    <xf numFmtId="49" fontId="34" fillId="0" borderId="110" xfId="0" applyNumberFormat="1" applyFont="1" applyBorder="1" applyAlignment="1">
      <alignment horizontal="center" vertical="center" textRotation="90" wrapText="1"/>
    </xf>
    <xf numFmtId="49" fontId="34" fillId="0" borderId="100" xfId="0" applyNumberFormat="1" applyFont="1" applyBorder="1" applyAlignment="1">
      <alignment horizontal="center" vertical="center" wrapText="1"/>
    </xf>
    <xf numFmtId="0" fontId="34" fillId="0" borderId="58" xfId="0" applyFont="1" applyBorder="1" applyAlignment="1">
      <alignment horizontal="center" vertical="center" textRotation="90"/>
    </xf>
    <xf numFmtId="0" fontId="34" fillId="0" borderId="54" xfId="0" applyFont="1" applyBorder="1" applyAlignment="1">
      <alignment horizontal="center" vertical="center" textRotation="90" wrapText="1"/>
    </xf>
    <xf numFmtId="0" fontId="35" fillId="0" borderId="55" xfId="0" applyFont="1" applyBorder="1" applyAlignment="1">
      <alignment vertical="center" wrapText="1"/>
    </xf>
    <xf numFmtId="0" fontId="37" fillId="0" borderId="144" xfId="0" applyFont="1" applyBorder="1" applyAlignment="1">
      <alignment horizontal="center" vertical="center"/>
    </xf>
    <xf numFmtId="0" fontId="36" fillId="0" borderId="75" xfId="0" applyFont="1" applyBorder="1" applyAlignment="1">
      <alignment horizontal="center" vertical="center"/>
    </xf>
    <xf numFmtId="0" fontId="36" fillId="0" borderId="76" xfId="0" applyFont="1" applyBorder="1" applyAlignment="1">
      <alignment horizontal="center" vertical="center"/>
    </xf>
    <xf numFmtId="0" fontId="35" fillId="0" borderId="74" xfId="0" applyFont="1" applyBorder="1" applyAlignment="1">
      <alignment horizontal="center" vertical="center" wrapText="1"/>
    </xf>
    <xf numFmtId="0" fontId="35" fillId="0" borderId="112" xfId="0" applyFont="1" applyBorder="1" applyAlignment="1">
      <alignment vertical="center" wrapText="1"/>
    </xf>
    <xf numFmtId="49" fontId="34" fillId="0" borderId="58" xfId="0" applyNumberFormat="1" applyFont="1" applyBorder="1" applyAlignment="1">
      <alignment vertical="center" textRotation="90" wrapText="1"/>
    </xf>
    <xf numFmtId="0" fontId="34" fillId="0" borderId="102" xfId="0" applyFont="1" applyBorder="1" applyAlignment="1">
      <alignment horizontal="center" vertical="center" textRotation="90" wrapText="1"/>
    </xf>
    <xf numFmtId="0" fontId="35" fillId="0" borderId="189" xfId="0" applyFont="1" applyBorder="1" applyAlignment="1">
      <alignment horizontal="center" vertical="center"/>
    </xf>
    <xf numFmtId="0" fontId="35" fillId="0" borderId="115" xfId="0" applyFont="1" applyBorder="1" applyAlignment="1">
      <alignment horizontal="center" vertical="center"/>
    </xf>
    <xf numFmtId="0" fontId="35" fillId="0" borderId="149" xfId="0" applyFont="1" applyBorder="1" applyAlignment="1">
      <alignment horizontal="center" vertical="center" wrapText="1"/>
    </xf>
    <xf numFmtId="0" fontId="35" fillId="0" borderId="58" xfId="0" applyFont="1" applyBorder="1" applyAlignment="1">
      <alignment horizontal="center" vertical="center"/>
    </xf>
    <xf numFmtId="0" fontId="35" fillId="0" borderId="112" xfId="0" applyFont="1" applyBorder="1" applyAlignment="1">
      <alignment horizontal="center" vertical="center"/>
    </xf>
    <xf numFmtId="0" fontId="35" fillId="0" borderId="57" xfId="0" applyFont="1" applyBorder="1" applyAlignment="1">
      <alignment horizontal="center" vertical="center" wrapText="1"/>
    </xf>
    <xf numFmtId="0" fontId="35" fillId="0" borderId="165" xfId="0" applyFont="1" applyBorder="1" applyAlignment="1">
      <alignment horizontal="center" vertical="center" wrapText="1"/>
    </xf>
    <xf numFmtId="0" fontId="35" fillId="0" borderId="36" xfId="0" applyFont="1" applyBorder="1" applyAlignment="1">
      <alignment horizontal="center" vertical="center"/>
    </xf>
    <xf numFmtId="0" fontId="34" fillId="0" borderId="211" xfId="0" applyFont="1" applyBorder="1" applyAlignment="1">
      <alignment vertical="center" wrapText="1"/>
    </xf>
    <xf numFmtId="0" fontId="35" fillId="0" borderId="164" xfId="0" applyFont="1" applyBorder="1" applyAlignment="1">
      <alignment horizontal="center" vertical="center" wrapText="1"/>
    </xf>
    <xf numFmtId="0" fontId="36" fillId="0" borderId="49" xfId="0" applyFont="1" applyBorder="1" applyAlignment="1">
      <alignment horizontal="center" vertical="center"/>
    </xf>
    <xf numFmtId="0" fontId="36" fillId="0" borderId="212" xfId="0" applyFont="1" applyBorder="1" applyAlignment="1">
      <alignment horizontal="center" vertical="center"/>
    </xf>
    <xf numFmtId="0" fontId="36" fillId="0" borderId="157" xfId="0" applyFont="1" applyBorder="1" applyAlignment="1">
      <alignment horizontal="center" vertical="center"/>
    </xf>
    <xf numFmtId="2" fontId="31" fillId="0" borderId="213" xfId="0" applyNumberFormat="1" applyFont="1" applyBorder="1" applyAlignment="1">
      <alignment horizontal="center" vertical="center" wrapText="1"/>
    </xf>
    <xf numFmtId="49" fontId="24" fillId="0" borderId="165" xfId="0" applyNumberFormat="1" applyFont="1" applyBorder="1" applyAlignment="1">
      <alignment horizontal="center" vertical="center" textRotation="90" wrapText="1"/>
    </xf>
    <xf numFmtId="0" fontId="36" fillId="0" borderId="164" xfId="0" applyFont="1" applyBorder="1" applyAlignment="1">
      <alignment horizontal="center" vertical="center" textRotation="90"/>
    </xf>
    <xf numFmtId="0" fontId="35" fillId="0" borderId="118" xfId="0" applyFont="1" applyBorder="1" applyAlignment="1">
      <alignment horizontal="center" vertical="center"/>
    </xf>
    <xf numFmtId="2" fontId="31" fillId="0" borderId="126" xfId="0" applyNumberFormat="1" applyFont="1" applyBorder="1" applyAlignment="1">
      <alignment horizontal="center" vertical="center" wrapText="1"/>
    </xf>
    <xf numFmtId="0" fontId="34" fillId="0" borderId="120" xfId="0" applyFont="1" applyBorder="1" applyAlignment="1">
      <alignment horizontal="center" vertical="center"/>
    </xf>
    <xf numFmtId="49" fontId="34" fillId="0" borderId="102" xfId="0" applyNumberFormat="1" applyFont="1" applyBorder="1" applyAlignment="1">
      <alignment vertical="center" textRotation="90" wrapText="1"/>
    </xf>
    <xf numFmtId="2" fontId="31" fillId="0" borderId="149" xfId="0" applyNumberFormat="1" applyFont="1" applyBorder="1" applyAlignment="1">
      <alignment horizontal="center" vertical="center" wrapText="1"/>
    </xf>
    <xf numFmtId="0" fontId="31" fillId="0" borderId="214" xfId="0" applyFont="1" applyBorder="1" applyAlignment="1">
      <alignment horizontal="center" vertical="center"/>
    </xf>
    <xf numFmtId="0" fontId="30" fillId="0" borderId="215" xfId="0" applyFont="1" applyBorder="1" applyAlignment="1">
      <alignment horizontal="center" vertical="center"/>
    </xf>
    <xf numFmtId="0" fontId="30" fillId="0" borderId="101" xfId="0" applyFont="1" applyBorder="1" applyAlignment="1">
      <alignment horizontal="center" vertical="center"/>
    </xf>
    <xf numFmtId="49" fontId="26" fillId="0" borderId="70" xfId="0" applyNumberFormat="1" applyFont="1" applyBorder="1" applyAlignment="1">
      <alignment horizontal="center" vertical="center" wrapText="1"/>
    </xf>
    <xf numFmtId="2" fontId="31" fillId="0" borderId="161" xfId="0" applyNumberFormat="1" applyFont="1" applyBorder="1" applyAlignment="1">
      <alignment horizontal="center" vertical="center"/>
    </xf>
    <xf numFmtId="2" fontId="31" fillId="0" borderId="80" xfId="0" applyNumberFormat="1" applyFont="1" applyBorder="1" applyAlignment="1">
      <alignment horizontal="center" vertical="center"/>
    </xf>
    <xf numFmtId="2" fontId="31" fillId="0" borderId="115" xfId="0" applyNumberFormat="1" applyFont="1" applyBorder="1" applyAlignment="1">
      <alignment horizontal="center" vertical="center" wrapText="1"/>
    </xf>
    <xf numFmtId="49" fontId="26" fillId="0" borderId="182" xfId="0" applyNumberFormat="1" applyFont="1" applyBorder="1" applyAlignment="1">
      <alignment horizontal="center" vertical="center" wrapText="1"/>
    </xf>
    <xf numFmtId="49" fontId="26" fillId="0" borderId="26" xfId="0" applyNumberFormat="1" applyFont="1" applyBorder="1" applyAlignment="1">
      <alignment horizontal="center" vertical="center"/>
    </xf>
    <xf numFmtId="2" fontId="31" fillId="0" borderId="158" xfId="0" applyNumberFormat="1" applyFont="1" applyBorder="1" applyAlignment="1">
      <alignment horizontal="center" vertical="center" wrapText="1"/>
    </xf>
    <xf numFmtId="49" fontId="31" fillId="0" borderId="64" xfId="0" applyNumberFormat="1" applyFont="1" applyBorder="1" applyAlignment="1">
      <alignment horizontal="center" vertical="center" wrapText="1"/>
    </xf>
    <xf numFmtId="49" fontId="26" fillId="0" borderId="166" xfId="0" applyNumberFormat="1" applyFont="1" applyBorder="1" applyAlignment="1">
      <alignment horizontal="center" vertical="center" wrapText="1"/>
    </xf>
    <xf numFmtId="0" fontId="26" fillId="0" borderId="0" xfId="0" applyFont="1" applyBorder="1" applyAlignment="1">
      <alignment horizontal="center" vertical="center"/>
    </xf>
    <xf numFmtId="0" fontId="26" fillId="0" borderId="59" xfId="0" applyFont="1" applyBorder="1" applyAlignment="1">
      <alignment horizontal="center" vertical="center"/>
    </xf>
    <xf numFmtId="0" fontId="31" fillId="0" borderId="0" xfId="0" applyFont="1" applyBorder="1" applyAlignment="1">
      <alignment horizontal="center" vertical="center"/>
    </xf>
    <xf numFmtId="0" fontId="29" fillId="0" borderId="0" xfId="0" applyFont="1" applyAlignment="1">
      <alignment vertical="center"/>
    </xf>
    <xf numFmtId="0" fontId="43" fillId="0" borderId="102" xfId="0" applyFont="1" applyBorder="1" applyAlignment="1">
      <alignment horizontal="left" vertical="center" wrapText="1"/>
    </xf>
    <xf numFmtId="0" fontId="29" fillId="0" borderId="128" xfId="0" applyFont="1" applyBorder="1" applyAlignment="1">
      <alignment vertical="center"/>
    </xf>
    <xf numFmtId="0" fontId="29" fillId="0" borderId="164" xfId="0" applyFont="1" applyBorder="1" applyAlignment="1">
      <alignment vertical="center"/>
    </xf>
    <xf numFmtId="0" fontId="26" fillId="0" borderId="152" xfId="0" applyFont="1" applyBorder="1" applyAlignment="1">
      <alignment horizontal="center" vertical="center"/>
    </xf>
    <xf numFmtId="49" fontId="31" fillId="0" borderId="102" xfId="0" applyNumberFormat="1" applyFont="1" applyBorder="1" applyAlignment="1">
      <alignment horizontal="center" vertical="center"/>
    </xf>
    <xf numFmtId="2" fontId="31" fillId="0" borderId="189" xfId="0" applyNumberFormat="1" applyFont="1" applyBorder="1" applyAlignment="1">
      <alignment horizontal="center" vertical="center" wrapText="1"/>
    </xf>
    <xf numFmtId="49" fontId="31" fillId="0" borderId="159" xfId="0" applyNumberFormat="1" applyFont="1" applyBorder="1" applyAlignment="1">
      <alignment horizontal="center" vertical="center" wrapText="1"/>
    </xf>
    <xf numFmtId="49" fontId="31" fillId="0" borderId="197" xfId="0" applyNumberFormat="1" applyFont="1" applyBorder="1" applyAlignment="1">
      <alignment horizontal="center" vertical="center" wrapText="1"/>
    </xf>
    <xf numFmtId="2" fontId="31" fillId="0" borderId="120" xfId="0" applyNumberFormat="1" applyFont="1" applyBorder="1" applyAlignment="1">
      <alignment horizontal="center" vertical="center" wrapText="1"/>
    </xf>
    <xf numFmtId="0" fontId="31" fillId="0" borderId="102" xfId="0" applyFont="1" applyBorder="1" applyAlignment="1">
      <alignment horizontal="center" vertical="center" wrapText="1"/>
    </xf>
    <xf numFmtId="49" fontId="26" fillId="0" borderId="60" xfId="0" applyNumberFormat="1" applyFont="1" applyBorder="1" applyAlignment="1">
      <alignment horizontal="center" vertical="center"/>
    </xf>
    <xf numFmtId="0" fontId="41" fillId="0" borderId="60" xfId="0" applyFont="1" applyBorder="1" applyAlignment="1">
      <alignment horizontal="left"/>
    </xf>
    <xf numFmtId="0" fontId="42" fillId="0" borderId="0" xfId="0" applyFont="1" applyAlignment="1">
      <alignment vertical="center"/>
    </xf>
    <xf numFmtId="0" fontId="42" fillId="0" borderId="178" xfId="0" applyFont="1" applyBorder="1" applyAlignment="1">
      <alignment horizontal="left"/>
    </xf>
    <xf numFmtId="0" fontId="44" fillId="0" borderId="50" xfId="0" applyFont="1" applyBorder="1" applyAlignment="1">
      <alignment vertical="top" wrapText="1"/>
    </xf>
    <xf numFmtId="0" fontId="34" fillId="0" borderId="27" xfId="0" applyFont="1" applyFill="1" applyBorder="1" applyAlignment="1">
      <alignment vertical="top" wrapText="1"/>
    </xf>
    <xf numFmtId="0" fontId="34" fillId="0" borderId="27" xfId="0" applyFont="1" applyBorder="1" applyAlignment="1">
      <alignment vertical="top" wrapText="1"/>
    </xf>
    <xf numFmtId="0" fontId="35" fillId="0" borderId="115" xfId="0" applyFont="1" applyBorder="1" applyAlignment="1">
      <alignment horizontal="center" vertical="center" textRotation="90" wrapText="1"/>
    </xf>
    <xf numFmtId="49" fontId="26" fillId="0" borderId="126" xfId="0" applyNumberFormat="1" applyFont="1" applyBorder="1" applyAlignment="1">
      <alignment horizontal="center" vertical="center"/>
    </xf>
    <xf numFmtId="0" fontId="42" fillId="0" borderId="149" xfId="0" applyFont="1" applyBorder="1" applyAlignment="1">
      <alignment horizontal="left"/>
    </xf>
    <xf numFmtId="0" fontId="29" fillId="0" borderId="130" xfId="0" applyFont="1" applyBorder="1" applyAlignment="1">
      <alignment horizontal="right" vertical="center"/>
    </xf>
    <xf numFmtId="0" fontId="29" fillId="0" borderId="0" xfId="0" applyFont="1" applyBorder="1" applyAlignment="1">
      <alignment horizontal="center" vertical="center"/>
    </xf>
    <xf numFmtId="0" fontId="26" fillId="0" borderId="105" xfId="0" applyFont="1" applyBorder="1" applyAlignment="1">
      <alignment horizontal="left" vertical="center" wrapText="1"/>
    </xf>
    <xf numFmtId="0" fontId="26" fillId="0" borderId="0" xfId="0" applyFont="1" applyBorder="1" applyAlignment="1">
      <alignment horizontal="center" vertical="center" textRotation="90"/>
    </xf>
    <xf numFmtId="0" fontId="26" fillId="0" borderId="0" xfId="0" applyFont="1" applyBorder="1" applyAlignment="1">
      <alignment vertical="center" wrapText="1"/>
    </xf>
    <xf numFmtId="2" fontId="31" fillId="0" borderId="0" xfId="0" quotePrefix="1" applyNumberFormat="1" applyFont="1" applyBorder="1" applyAlignment="1">
      <alignment horizontal="center" vertical="center"/>
    </xf>
    <xf numFmtId="0" fontId="42" fillId="0" borderId="0" xfId="0" applyFont="1" applyAlignment="1">
      <alignment horizontal="center" vertical="center"/>
    </xf>
    <xf numFmtId="0" fontId="34" fillId="0" borderId="0" xfId="0" applyFont="1" applyBorder="1" applyAlignment="1">
      <alignment vertical="top" wrapText="1"/>
    </xf>
    <xf numFmtId="0" fontId="26" fillId="0" borderId="133" xfId="0" applyFont="1" applyBorder="1" applyAlignment="1">
      <alignment horizontal="left" vertical="center" wrapText="1"/>
    </xf>
    <xf numFmtId="0" fontId="35" fillId="0" borderId="176" xfId="0" applyFont="1" applyBorder="1" applyAlignment="1">
      <alignment horizontal="center" vertical="center" textRotation="90" wrapText="1"/>
    </xf>
    <xf numFmtId="0" fontId="35" fillId="0" borderId="180" xfId="0" applyFont="1" applyBorder="1" applyAlignment="1">
      <alignment horizontal="center" vertical="center" textRotation="90" wrapText="1"/>
    </xf>
    <xf numFmtId="0" fontId="35" fillId="0" borderId="164" xfId="0" applyFont="1" applyBorder="1" applyAlignment="1">
      <alignment horizontal="center" vertical="center" textRotation="90" wrapText="1"/>
    </xf>
    <xf numFmtId="49" fontId="34" fillId="0" borderId="124" xfId="0" applyNumberFormat="1" applyFont="1" applyBorder="1" applyAlignment="1">
      <alignment horizontal="center" vertical="center" textRotation="90" wrapText="1"/>
    </xf>
    <xf numFmtId="49" fontId="34" fillId="0" borderId="58" xfId="0" applyNumberFormat="1" applyFont="1" applyBorder="1" applyAlignment="1">
      <alignment horizontal="center" vertical="center" textRotation="90" wrapText="1"/>
    </xf>
    <xf numFmtId="0" fontId="35" fillId="0" borderId="124" xfId="0" applyFont="1" applyBorder="1" applyAlignment="1">
      <alignment horizontal="center" vertical="center" textRotation="90" wrapText="1"/>
    </xf>
    <xf numFmtId="0" fontId="35" fillId="0" borderId="58" xfId="0" applyFont="1" applyBorder="1" applyAlignment="1">
      <alignment horizontal="center" vertical="center" textRotation="90" wrapText="1"/>
    </xf>
    <xf numFmtId="0" fontId="35" fillId="0" borderId="122" xfId="0" applyFont="1" applyBorder="1" applyAlignment="1">
      <alignment horizontal="center" vertical="center" textRotation="90" wrapText="1"/>
    </xf>
    <xf numFmtId="0" fontId="35" fillId="0" borderId="150" xfId="0" applyFont="1" applyBorder="1" applyAlignment="1">
      <alignment horizontal="center" vertical="center" textRotation="90" wrapText="1"/>
    </xf>
    <xf numFmtId="0" fontId="35" fillId="0" borderId="140" xfId="0" applyFont="1" applyBorder="1" applyAlignment="1">
      <alignment horizontal="center" vertical="center" textRotation="90" wrapText="1"/>
    </xf>
    <xf numFmtId="0" fontId="35" fillId="0" borderId="192" xfId="0" applyFont="1" applyBorder="1" applyAlignment="1">
      <alignment horizontal="center" vertical="center" textRotation="90" wrapText="1"/>
    </xf>
    <xf numFmtId="0" fontId="35" fillId="0" borderId="127" xfId="0" applyFont="1" applyBorder="1" applyAlignment="1">
      <alignment horizontal="center" vertical="center" textRotation="90" wrapText="1"/>
    </xf>
    <xf numFmtId="0" fontId="35" fillId="0" borderId="128" xfId="0" applyFont="1" applyBorder="1" applyAlignment="1">
      <alignment horizontal="center" vertical="center" textRotation="90" wrapText="1"/>
    </xf>
    <xf numFmtId="0" fontId="35" fillId="0" borderId="0" xfId="0" applyFont="1" applyBorder="1" applyAlignment="1">
      <alignment horizontal="center" vertical="center"/>
    </xf>
    <xf numFmtId="0" fontId="21" fillId="0" borderId="0" xfId="0" applyFont="1" applyAlignment="1">
      <alignment horizontal="center" vertical="center"/>
    </xf>
    <xf numFmtId="0" fontId="35" fillId="0" borderId="82" xfId="0" applyFont="1" applyBorder="1" applyAlignment="1">
      <alignment horizontal="center" vertical="center" wrapText="1"/>
    </xf>
    <xf numFmtId="0" fontId="35" fillId="0" borderId="85" xfId="0" applyFont="1" applyBorder="1" applyAlignment="1">
      <alignment horizontal="center" vertical="center" wrapText="1"/>
    </xf>
    <xf numFmtId="0" fontId="35" fillId="0" borderId="82" xfId="0" applyFont="1" applyBorder="1" applyAlignment="1">
      <alignment horizontal="center" vertical="center" textRotation="90" wrapText="1"/>
    </xf>
    <xf numFmtId="0" fontId="35" fillId="0" borderId="85" xfId="0" applyFont="1" applyBorder="1" applyAlignment="1">
      <alignment horizontal="center" vertical="center" textRotation="90" wrapText="1"/>
    </xf>
    <xf numFmtId="0" fontId="35" fillId="0" borderId="135" xfId="0" applyFont="1" applyBorder="1" applyAlignment="1">
      <alignment horizontal="center" vertical="center" wrapText="1"/>
    </xf>
    <xf numFmtId="0" fontId="35" fillId="0" borderId="184" xfId="0" applyFont="1" applyBorder="1" applyAlignment="1">
      <alignment horizontal="center" vertical="center" wrapText="1"/>
    </xf>
    <xf numFmtId="0" fontId="35" fillId="0" borderId="0" xfId="0" applyFont="1" applyBorder="1" applyAlignment="1">
      <alignment horizontal="right" vertical="center"/>
    </xf>
    <xf numFmtId="0" fontId="22" fillId="0" borderId="126" xfId="0" applyFont="1" applyBorder="1" applyAlignment="1">
      <alignment horizontal="center" vertical="center" wrapText="1"/>
    </xf>
    <xf numFmtId="0" fontId="22" fillId="0" borderId="110" xfId="0" applyFont="1" applyBorder="1" applyAlignment="1">
      <alignment horizontal="center" vertical="center" wrapText="1"/>
    </xf>
    <xf numFmtId="0" fontId="22" fillId="0" borderId="120" xfId="0" applyFont="1" applyBorder="1" applyAlignment="1">
      <alignment horizontal="center" vertical="center" wrapText="1"/>
    </xf>
    <xf numFmtId="0" fontId="22" fillId="0" borderId="129" xfId="0" applyFont="1" applyBorder="1" applyAlignment="1">
      <alignment horizontal="center" vertical="center"/>
    </xf>
    <xf numFmtId="0" fontId="22" fillId="0" borderId="96" xfId="0" applyFont="1" applyBorder="1" applyAlignment="1">
      <alignment horizontal="center" vertical="center"/>
    </xf>
    <xf numFmtId="0" fontId="22" fillId="0" borderId="127" xfId="0" applyFont="1" applyBorder="1" applyAlignment="1">
      <alignment horizontal="center" vertical="center"/>
    </xf>
    <xf numFmtId="0" fontId="22" fillId="0" borderId="110" xfId="0" applyFont="1" applyBorder="1" applyAlignment="1">
      <alignment horizontal="center" vertical="center"/>
    </xf>
    <xf numFmtId="0" fontId="22" fillId="0" borderId="120" xfId="0" applyFont="1" applyBorder="1" applyAlignment="1">
      <alignment horizontal="center" vertical="center"/>
    </xf>
    <xf numFmtId="0" fontId="22" fillId="0" borderId="0" xfId="0" applyFont="1" applyAlignment="1">
      <alignment horizontal="center" vertical="center"/>
    </xf>
    <xf numFmtId="0" fontId="39" fillId="0" borderId="0" xfId="0" applyFont="1" applyBorder="1" applyAlignment="1">
      <alignment horizontal="left" vertical="center" wrapText="1"/>
    </xf>
    <xf numFmtId="0" fontId="21" fillId="0" borderId="0" xfId="0" applyFont="1" applyBorder="1" applyAlignment="1">
      <alignment horizontal="center" vertical="center"/>
    </xf>
    <xf numFmtId="0" fontId="22" fillId="0" borderId="0" xfId="0" applyFont="1" applyAlignment="1">
      <alignment horizontal="left" vertical="center"/>
    </xf>
    <xf numFmtId="0" fontId="22" fillId="0" borderId="0" xfId="0" applyFont="1" applyBorder="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horizontal="center"/>
    </xf>
    <xf numFmtId="0" fontId="29" fillId="0" borderId="0" xfId="0" applyFont="1" applyBorder="1" applyAlignment="1">
      <alignment horizontal="center" vertical="center" wrapText="1"/>
    </xf>
    <xf numFmtId="0" fontId="36" fillId="0" borderId="0" xfId="0" applyFont="1" applyBorder="1"/>
    <xf numFmtId="0" fontId="29" fillId="0" borderId="0" xfId="0" applyFont="1" applyAlignment="1">
      <alignment horizontal="center" vertical="center"/>
    </xf>
    <xf numFmtId="0" fontId="29" fillId="0" borderId="0" xfId="0" applyFont="1" applyBorder="1" applyAlignment="1">
      <alignment horizontal="center"/>
    </xf>
    <xf numFmtId="0" fontId="30" fillId="0" borderId="0" xfId="0" applyFont="1" applyBorder="1" applyAlignment="1"/>
    <xf numFmtId="0" fontId="26" fillId="0" borderId="0" xfId="0" applyFont="1" applyBorder="1" applyAlignment="1">
      <alignment horizontal="center" vertical="center"/>
    </xf>
    <xf numFmtId="0" fontId="26" fillId="0" borderId="82" xfId="0" applyFont="1" applyBorder="1" applyAlignment="1">
      <alignment horizontal="center" vertical="center" wrapText="1"/>
    </xf>
    <xf numFmtId="0" fontId="26" fillId="0" borderId="139" xfId="0" applyFont="1" applyBorder="1" applyAlignment="1">
      <alignment horizontal="center" vertical="center" wrapText="1"/>
    </xf>
    <xf numFmtId="0" fontId="26" fillId="0" borderId="201" xfId="0" applyFont="1" applyBorder="1" applyAlignment="1">
      <alignment horizontal="center" vertical="center" textRotation="90" wrapText="1"/>
    </xf>
    <xf numFmtId="0" fontId="26" fillId="0" borderId="202" xfId="0" applyFont="1" applyBorder="1" applyAlignment="1">
      <alignment horizontal="center" vertical="center" textRotation="90" wrapText="1"/>
    </xf>
    <xf numFmtId="0" fontId="26" fillId="0" borderId="110" xfId="0" applyFont="1" applyBorder="1" applyAlignment="1">
      <alignment horizontal="center" vertical="center"/>
    </xf>
    <xf numFmtId="0" fontId="26" fillId="0" borderId="120" xfId="0" applyFont="1" applyBorder="1" applyAlignment="1">
      <alignment horizontal="center" vertical="center"/>
    </xf>
    <xf numFmtId="0" fontId="26" fillId="0" borderId="126" xfId="0" applyFont="1" applyBorder="1" applyAlignment="1">
      <alignment horizontal="center" vertical="center"/>
    </xf>
    <xf numFmtId="0" fontId="26" fillId="0" borderId="140" xfId="0" applyFont="1" applyBorder="1" applyAlignment="1">
      <alignment horizontal="center" vertical="center" textRotation="90" wrapText="1"/>
    </xf>
    <xf numFmtId="0" fontId="26" fillId="0" borderId="141" xfId="0" applyFont="1" applyBorder="1" applyAlignment="1">
      <alignment horizontal="center" vertical="center" textRotation="90" wrapText="1"/>
    </xf>
    <xf numFmtId="0" fontId="26" fillId="0" borderId="93" xfId="0" applyFont="1" applyBorder="1" applyAlignment="1">
      <alignment horizontal="center" vertical="center" textRotation="90" wrapText="1"/>
    </xf>
    <xf numFmtId="0" fontId="26" fillId="0" borderId="78" xfId="0" applyFont="1" applyBorder="1" applyAlignment="1">
      <alignment horizontal="center" vertical="center" textRotation="90" wrapText="1"/>
    </xf>
    <xf numFmtId="0" fontId="21" fillId="0" borderId="0" xfId="0" applyFont="1" applyAlignment="1">
      <alignment horizontal="center" vertical="center" wrapText="1"/>
    </xf>
    <xf numFmtId="0" fontId="26" fillId="0" borderId="12" xfId="0" applyFont="1" applyBorder="1" applyAlignment="1">
      <alignment horizontal="center" vertical="center" wrapText="1"/>
    </xf>
    <xf numFmtId="0" fontId="26" fillId="0" borderId="136" xfId="0" applyFont="1" applyBorder="1" applyAlignment="1">
      <alignment horizontal="center" vertical="center" wrapText="1"/>
    </xf>
    <xf numFmtId="49" fontId="26" fillId="0" borderId="127" xfId="0" applyNumberFormat="1" applyFont="1" applyBorder="1" applyAlignment="1">
      <alignment horizontal="center" vertical="center" wrapText="1"/>
    </xf>
    <xf numFmtId="49" fontId="26" fillId="0" borderId="54" xfId="0" applyNumberFormat="1" applyFont="1" applyBorder="1" applyAlignment="1">
      <alignment horizontal="center" vertical="center" wrapText="1"/>
    </xf>
    <xf numFmtId="0" fontId="26" fillId="0" borderId="124" xfId="0" applyFont="1" applyBorder="1" applyAlignment="1">
      <alignment horizontal="center" vertical="center"/>
    </xf>
    <xf numFmtId="0" fontId="26" fillId="0" borderId="59" xfId="0" applyFont="1" applyBorder="1" applyAlignment="1">
      <alignment horizontal="center" vertical="center"/>
    </xf>
    <xf numFmtId="0" fontId="29" fillId="0" borderId="129" xfId="0" applyFont="1" applyBorder="1" applyAlignment="1">
      <alignment horizontal="left" vertical="top" wrapText="1"/>
    </xf>
    <xf numFmtId="0" fontId="29" fillId="0" borderId="53" xfId="0" applyFont="1" applyBorder="1" applyAlignment="1">
      <alignment horizontal="left" vertical="top" wrapText="1"/>
    </xf>
    <xf numFmtId="0" fontId="26" fillId="0" borderId="59" xfId="0" applyFont="1" applyBorder="1" applyAlignment="1">
      <alignment horizontal="center" vertical="center" wrapText="1"/>
    </xf>
    <xf numFmtId="0" fontId="26" fillId="0" borderId="58" xfId="0" applyFont="1" applyBorder="1" applyAlignment="1">
      <alignment horizontal="center" vertical="center" wrapText="1"/>
    </xf>
    <xf numFmtId="0" fontId="31" fillId="0" borderId="0" xfId="0" applyFont="1" applyBorder="1" applyAlignment="1">
      <alignment horizontal="center" vertical="center"/>
    </xf>
    <xf numFmtId="0" fontId="31" fillId="0" borderId="77" xfId="0" applyFont="1" applyBorder="1" applyAlignment="1">
      <alignment horizontal="center" vertical="center"/>
    </xf>
    <xf numFmtId="49" fontId="31" fillId="0" borderId="133" xfId="0" applyNumberFormat="1" applyFont="1" applyBorder="1" applyAlignment="1">
      <alignment horizontal="center" vertical="center" wrapText="1"/>
    </xf>
    <xf numFmtId="49" fontId="31" fillId="0" borderId="74" xfId="0" applyNumberFormat="1" applyFont="1" applyBorder="1" applyAlignment="1">
      <alignment horizontal="center" vertical="center" wrapText="1"/>
    </xf>
    <xf numFmtId="2" fontId="31" fillId="0" borderId="127" xfId="0" applyNumberFormat="1" applyFont="1" applyBorder="1" applyAlignment="1">
      <alignment horizontal="center" vertical="center"/>
    </xf>
    <xf numFmtId="2" fontId="31" fillId="0" borderId="54" xfId="0" applyNumberFormat="1" applyFont="1" applyBorder="1" applyAlignment="1">
      <alignment horizontal="center" vertical="center"/>
    </xf>
    <xf numFmtId="2" fontId="31" fillId="0" borderId="124" xfId="0" applyNumberFormat="1" applyFont="1" applyBorder="1" applyAlignment="1">
      <alignment horizontal="center" vertical="center"/>
    </xf>
    <xf numFmtId="2" fontId="31" fillId="0" borderId="58" xfId="0" applyNumberFormat="1" applyFont="1" applyBorder="1" applyAlignment="1">
      <alignment horizontal="center" vertical="center"/>
    </xf>
    <xf numFmtId="0" fontId="30" fillId="0" borderId="95" xfId="0" applyFont="1" applyBorder="1" applyAlignment="1">
      <alignment horizontal="center" vertical="center"/>
    </xf>
    <xf numFmtId="0" fontId="30" fillId="0" borderId="76" xfId="0" applyFont="1" applyBorder="1" applyAlignment="1">
      <alignment horizontal="center" vertical="center"/>
    </xf>
    <xf numFmtId="2" fontId="31" fillId="0" borderId="134" xfId="0" applyNumberFormat="1" applyFont="1" applyBorder="1" applyAlignment="1">
      <alignment horizontal="center" vertical="center" wrapText="1"/>
    </xf>
    <xf numFmtId="2" fontId="31" fillId="0" borderId="142" xfId="0" applyNumberFormat="1" applyFont="1" applyBorder="1" applyAlignment="1">
      <alignment horizontal="center" vertical="center" wrapText="1"/>
    </xf>
    <xf numFmtId="2" fontId="31" fillId="0" borderId="96" xfId="0" applyNumberFormat="1" applyFont="1" applyBorder="1" applyAlignment="1">
      <alignment horizontal="center" vertical="center"/>
    </xf>
    <xf numFmtId="2" fontId="31" fillId="0" borderId="77" xfId="0" applyNumberFormat="1" applyFont="1" applyBorder="1" applyAlignment="1">
      <alignment horizontal="center" vertical="center"/>
    </xf>
    <xf numFmtId="0" fontId="30" fillId="0" borderId="0" xfId="0" applyFont="1" applyBorder="1"/>
    <xf numFmtId="0" fontId="29" fillId="0" borderId="0" xfId="0" applyFont="1" applyAlignment="1">
      <alignment vertical="center" wrapText="1"/>
    </xf>
    <xf numFmtId="0" fontId="26" fillId="0" borderId="138" xfId="0" applyFont="1" applyBorder="1" applyAlignment="1">
      <alignment horizontal="center" vertical="center" textRotation="90" wrapText="1"/>
    </xf>
    <xf numFmtId="0" fontId="26" fillId="0" borderId="35" xfId="0" applyFont="1" applyBorder="1" applyAlignment="1">
      <alignment horizontal="center" vertical="center" textRotation="90" wrapText="1"/>
    </xf>
    <xf numFmtId="0" fontId="26" fillId="0" borderId="58" xfId="0" applyFont="1" applyBorder="1" applyAlignment="1">
      <alignment horizontal="center" vertical="center"/>
    </xf>
    <xf numFmtId="0" fontId="29" fillId="0" borderId="0" xfId="0" applyFont="1" applyAlignment="1">
      <alignment horizontal="left" vertical="center"/>
    </xf>
    <xf numFmtId="49" fontId="31" fillId="0" borderId="134" xfId="0" applyNumberFormat="1" applyFont="1" applyBorder="1" applyAlignment="1">
      <alignment horizontal="center" vertical="center" wrapText="1"/>
    </xf>
    <xf numFmtId="49" fontId="31" fillId="0" borderId="147" xfId="0" applyNumberFormat="1" applyFont="1" applyBorder="1" applyAlignment="1">
      <alignment horizontal="center" vertical="center" wrapText="1"/>
    </xf>
    <xf numFmtId="49" fontId="33" fillId="0" borderId="129" xfId="0" applyNumberFormat="1" applyFont="1" applyBorder="1" applyAlignment="1">
      <alignment horizontal="center" vertical="center"/>
    </xf>
    <xf numFmtId="49" fontId="33" fillId="0" borderId="127" xfId="0" applyNumberFormat="1" applyFont="1" applyBorder="1" applyAlignment="1">
      <alignment horizontal="center" vertical="center"/>
    </xf>
    <xf numFmtId="49" fontId="33" fillId="0" borderId="130" xfId="0" applyNumberFormat="1" applyFont="1" applyBorder="1" applyAlignment="1">
      <alignment horizontal="center" vertical="center"/>
    </xf>
    <xf numFmtId="49" fontId="33" fillId="0" borderId="128" xfId="0" applyNumberFormat="1" applyFont="1" applyBorder="1" applyAlignment="1">
      <alignment horizontal="center" vertical="center"/>
    </xf>
    <xf numFmtId="49" fontId="33" fillId="0" borderId="53" xfId="0" applyNumberFormat="1" applyFont="1" applyBorder="1" applyAlignment="1">
      <alignment horizontal="center" vertical="center"/>
    </xf>
    <xf numFmtId="49" fontId="33" fillId="0" borderId="54" xfId="0" applyNumberFormat="1" applyFont="1" applyBorder="1" applyAlignment="1">
      <alignment horizontal="center" vertical="center"/>
    </xf>
    <xf numFmtId="49" fontId="26" fillId="0" borderId="124" xfId="0" applyNumberFormat="1" applyFont="1" applyBorder="1" applyAlignment="1">
      <alignment horizontal="center" vertical="center"/>
    </xf>
    <xf numFmtId="49" fontId="26" fillId="0" borderId="58" xfId="0" applyNumberFormat="1" applyFont="1" applyBorder="1" applyAlignment="1">
      <alignment horizontal="center" vertical="center"/>
    </xf>
    <xf numFmtId="0" fontId="31" fillId="24" borderId="124" xfId="0" applyFont="1" applyFill="1" applyBorder="1" applyAlignment="1">
      <alignment horizontal="center" vertical="center"/>
    </xf>
    <xf numFmtId="0" fontId="31" fillId="24" borderId="58" xfId="0" applyFont="1" applyFill="1" applyBorder="1" applyAlignment="1">
      <alignment horizontal="center" vertical="center"/>
    </xf>
    <xf numFmtId="2" fontId="31" fillId="0" borderId="28" xfId="0" applyNumberFormat="1" applyFont="1" applyBorder="1" applyAlignment="1">
      <alignment horizontal="center" vertical="center" wrapText="1"/>
    </xf>
    <xf numFmtId="0" fontId="30" fillId="0" borderId="94" xfId="0" applyFont="1" applyBorder="1" applyAlignment="1">
      <alignment horizontal="center" vertical="center"/>
    </xf>
    <xf numFmtId="0" fontId="30" fillId="0" borderId="75" xfId="0" applyFont="1" applyBorder="1" applyAlignment="1">
      <alignment horizontal="center" vertical="center"/>
    </xf>
    <xf numFmtId="2" fontId="31" fillId="0" borderId="124" xfId="0" applyNumberFormat="1" applyFont="1" applyBorder="1" applyAlignment="1">
      <alignment horizontal="center" vertical="center" wrapText="1"/>
    </xf>
    <xf numFmtId="0" fontId="30" fillId="0" borderId="59" xfId="0" applyFont="1" applyBorder="1"/>
    <xf numFmtId="2" fontId="31" fillId="0" borderId="59" xfId="0" applyNumberFormat="1" applyFont="1" applyBorder="1" applyAlignment="1">
      <alignment horizontal="center" vertical="center"/>
    </xf>
    <xf numFmtId="2" fontId="31" fillId="0" borderId="59" xfId="0" applyNumberFormat="1" applyFont="1" applyBorder="1" applyAlignment="1">
      <alignment horizontal="center" vertical="center" wrapText="1"/>
    </xf>
    <xf numFmtId="2" fontId="31" fillId="0" borderId="58" xfId="0" applyNumberFormat="1" applyFont="1" applyBorder="1" applyAlignment="1">
      <alignment horizontal="center" vertical="center" wrapText="1"/>
    </xf>
    <xf numFmtId="0" fontId="26" fillId="0" borderId="96" xfId="0" applyFont="1" applyBorder="1" applyAlignment="1">
      <alignment horizontal="center" vertical="center"/>
    </xf>
    <xf numFmtId="0" fontId="26" fillId="0" borderId="77" xfId="0" applyFont="1" applyBorder="1" applyAlignment="1">
      <alignment horizontal="center" vertical="center"/>
    </xf>
    <xf numFmtId="0" fontId="31" fillId="0" borderId="131" xfId="0" applyFont="1" applyBorder="1" applyAlignment="1">
      <alignment horizontal="center" vertical="center"/>
    </xf>
    <xf numFmtId="0" fontId="31" fillId="0" borderId="144" xfId="0" applyFont="1" applyBorder="1" applyAlignment="1">
      <alignment horizontal="center" vertical="center"/>
    </xf>
    <xf numFmtId="0" fontId="29" fillId="0" borderId="124" xfId="0" applyFont="1" applyBorder="1" applyAlignment="1">
      <alignment horizontal="left" vertical="top" wrapText="1"/>
    </xf>
    <xf numFmtId="0" fontId="29" fillId="0" borderId="58" xfId="0" applyFont="1" applyBorder="1" applyAlignment="1">
      <alignment horizontal="left" vertical="top" wrapText="1"/>
    </xf>
    <xf numFmtId="0" fontId="26" fillId="0" borderId="124"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77" xfId="0" applyFont="1" applyBorder="1" applyAlignment="1">
      <alignment horizontal="center" vertical="center" wrapText="1"/>
    </xf>
    <xf numFmtId="2" fontId="31" fillId="0" borderId="96" xfId="0" applyNumberFormat="1" applyFont="1" applyBorder="1" applyAlignment="1">
      <alignment horizontal="center" vertical="center" wrapText="1"/>
    </xf>
    <xf numFmtId="2" fontId="31" fillId="0" borderId="77" xfId="0" applyNumberFormat="1" applyFont="1" applyBorder="1" applyAlignment="1">
      <alignment horizontal="center" vertical="center" wrapText="1"/>
    </xf>
    <xf numFmtId="0" fontId="24" fillId="0" borderId="124" xfId="0" applyFont="1" applyFill="1" applyBorder="1" applyAlignment="1">
      <alignment horizontal="left" vertical="center" wrapText="1"/>
    </xf>
    <xf numFmtId="0" fontId="24" fillId="0" borderId="59" xfId="0" applyFont="1" applyFill="1" applyBorder="1" applyAlignment="1">
      <alignment horizontal="left" vertical="center" wrapText="1"/>
    </xf>
    <xf numFmtId="0" fontId="24" fillId="0" borderId="130" xfId="0" applyFont="1" applyFill="1" applyBorder="1" applyAlignment="1">
      <alignment horizontal="left" vertical="center" wrapText="1"/>
    </xf>
    <xf numFmtId="0" fontId="24" fillId="0" borderId="53" xfId="0" applyFont="1" applyFill="1" applyBorder="1" applyAlignment="1">
      <alignment horizontal="left" vertical="center" wrapText="1"/>
    </xf>
    <xf numFmtId="49" fontId="26" fillId="0" borderId="124" xfId="0" applyNumberFormat="1" applyFont="1" applyBorder="1" applyAlignment="1" applyProtection="1">
      <alignment horizontal="center" vertical="center" wrapText="1"/>
    </xf>
    <xf numFmtId="49" fontId="26" fillId="0" borderId="59" xfId="0" applyNumberFormat="1" applyFont="1" applyBorder="1" applyAlignment="1" applyProtection="1">
      <alignment horizontal="center" vertical="center" wrapText="1"/>
    </xf>
    <xf numFmtId="49" fontId="31" fillId="0" borderId="124" xfId="0" applyNumberFormat="1" applyFont="1" applyBorder="1" applyAlignment="1">
      <alignment horizontal="center" vertical="center" wrapText="1"/>
    </xf>
    <xf numFmtId="49" fontId="31" fillId="0" borderId="59" xfId="0" applyNumberFormat="1" applyFont="1" applyBorder="1" applyAlignment="1">
      <alignment horizontal="center" vertical="center" wrapText="1"/>
    </xf>
    <xf numFmtId="49" fontId="26" fillId="0" borderId="124" xfId="0" applyNumberFormat="1" applyFont="1" applyBorder="1" applyAlignment="1">
      <alignment horizontal="center" vertical="center" wrapText="1"/>
    </xf>
    <xf numFmtId="49" fontId="26" fillId="0" borderId="59" xfId="0" applyNumberFormat="1" applyFont="1" applyBorder="1" applyAlignment="1">
      <alignment horizontal="center" vertical="center" wrapText="1"/>
    </xf>
    <xf numFmtId="0" fontId="29" fillId="0" borderId="0" xfId="0" applyFont="1" applyAlignment="1">
      <alignment vertical="center"/>
    </xf>
    <xf numFmtId="49" fontId="26" fillId="0" borderId="58" xfId="0" applyNumberFormat="1" applyFont="1" applyBorder="1" applyAlignment="1">
      <alignment horizontal="center" vertical="center" wrapText="1"/>
    </xf>
    <xf numFmtId="2" fontId="31" fillId="0" borderId="130" xfId="0" applyNumberFormat="1" applyFont="1" applyBorder="1" applyAlignment="1">
      <alignment horizontal="center" vertical="center"/>
    </xf>
    <xf numFmtId="2" fontId="31" fillId="0" borderId="53" xfId="0" applyNumberFormat="1" applyFont="1" applyBorder="1" applyAlignment="1">
      <alignment horizontal="center" vertical="center"/>
    </xf>
    <xf numFmtId="49" fontId="23" fillId="0" borderId="93" xfId="0" applyNumberFormat="1" applyFont="1" applyBorder="1" applyAlignment="1">
      <alignment horizontal="center" vertical="center" wrapText="1"/>
    </xf>
    <xf numFmtId="49" fontId="23" fillId="0" borderId="28" xfId="0" applyNumberFormat="1" applyFont="1" applyBorder="1" applyAlignment="1">
      <alignment horizontal="center" vertical="center" wrapText="1"/>
    </xf>
    <xf numFmtId="49" fontId="31" fillId="0" borderId="133" xfId="0" applyNumberFormat="1" applyFont="1" applyBorder="1" applyAlignment="1">
      <alignment horizontal="center" vertical="center"/>
    </xf>
    <xf numFmtId="49" fontId="31" fillId="0" borderId="74" xfId="0" applyNumberFormat="1" applyFont="1" applyBorder="1" applyAlignment="1">
      <alignment horizontal="center" vertical="center"/>
    </xf>
    <xf numFmtId="49" fontId="31" fillId="0" borderId="58" xfId="0" applyNumberFormat="1" applyFont="1" applyBorder="1" applyAlignment="1">
      <alignment horizontal="center" vertical="center" wrapText="1"/>
    </xf>
    <xf numFmtId="0" fontId="26" fillId="0" borderId="124" xfId="0" applyFont="1" applyFill="1" applyBorder="1" applyAlignment="1">
      <alignment horizontal="center" vertical="center" wrapText="1"/>
    </xf>
    <xf numFmtId="0" fontId="26" fillId="0" borderId="59" xfId="0" applyFont="1" applyFill="1" applyBorder="1" applyAlignment="1">
      <alignment horizontal="center" vertical="center" wrapText="1"/>
    </xf>
    <xf numFmtId="0" fontId="26" fillId="0" borderId="58" xfId="0" applyFont="1" applyFill="1" applyBorder="1" applyAlignment="1">
      <alignment horizontal="center" vertical="center" wrapText="1"/>
    </xf>
    <xf numFmtId="2" fontId="26" fillId="0" borderId="124" xfId="0" applyNumberFormat="1" applyFont="1" applyBorder="1" applyAlignment="1">
      <alignment horizontal="center" vertical="center"/>
    </xf>
    <xf numFmtId="2" fontId="26" fillId="0" borderId="59" xfId="0" applyNumberFormat="1" applyFont="1" applyBorder="1" applyAlignment="1">
      <alignment horizontal="center" vertical="center"/>
    </xf>
    <xf numFmtId="0" fontId="29" fillId="0" borderId="0" xfId="0" applyFont="1" applyBorder="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39" builtinId="5"/>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I42"/>
  <sheetViews>
    <sheetView tabSelected="1" zoomScale="70" zoomScaleNormal="70" workbookViewId="0">
      <selection activeCell="U21" sqref="U21"/>
    </sheetView>
  </sheetViews>
  <sheetFormatPr defaultRowHeight="15" x14ac:dyDescent="0.2"/>
  <cols>
    <col min="1" max="1" width="4.85546875" style="368" customWidth="1"/>
    <col min="2" max="2" width="10.140625" style="368" customWidth="1"/>
    <col min="3" max="3" width="4.7109375" style="369" customWidth="1"/>
    <col min="4" max="4" width="24.28515625" style="370" customWidth="1"/>
    <col min="5" max="5" width="13" style="371" customWidth="1"/>
    <col min="6" max="6" width="10.7109375" style="372" hidden="1" customWidth="1"/>
    <col min="7" max="7" width="8.7109375" style="373" hidden="1" customWidth="1"/>
    <col min="8" max="8" width="9.7109375" style="373" hidden="1" customWidth="1"/>
    <col min="9" max="9" width="9.42578125" style="373" hidden="1" customWidth="1"/>
    <col min="10" max="10" width="11" style="373" hidden="1" customWidth="1"/>
    <col min="11" max="11" width="8.7109375" style="373" hidden="1" customWidth="1"/>
    <col min="12" max="12" width="9.28515625" style="373" hidden="1" customWidth="1"/>
    <col min="13" max="13" width="10.28515625" style="373" hidden="1" customWidth="1"/>
    <col min="14" max="14" width="8.5703125" style="374" hidden="1" customWidth="1"/>
    <col min="15" max="15" width="10" style="374" hidden="1" customWidth="1"/>
    <col min="16" max="16" width="10.140625" style="374" hidden="1" customWidth="1"/>
    <col min="17" max="17" width="9.42578125" style="375" hidden="1" customWidth="1"/>
    <col min="18" max="18" width="15.7109375" style="376" customWidth="1"/>
    <col min="19" max="19" width="15.7109375" style="369" customWidth="1"/>
    <col min="20" max="20" width="15.5703125" style="369" customWidth="1"/>
    <col min="21" max="21" width="15.7109375" style="369" customWidth="1"/>
    <col min="22" max="22" width="15.42578125" style="369" customWidth="1"/>
    <col min="23" max="23" width="15.5703125" style="369" customWidth="1"/>
    <col min="24" max="24" width="15.42578125" style="369" customWidth="1"/>
    <col min="25" max="25" width="15.5703125" style="369" customWidth="1"/>
    <col min="26" max="29" width="15.42578125" style="369" customWidth="1"/>
    <col min="30" max="30" width="15.7109375" style="376" customWidth="1"/>
    <col min="31" max="31" width="7.42578125" style="376" customWidth="1"/>
    <col min="32" max="32" width="13.7109375" style="376" customWidth="1"/>
    <col min="33" max="33" width="10.28515625" style="376" customWidth="1"/>
    <col min="34" max="34" width="10" style="376" customWidth="1"/>
    <col min="35" max="35" width="6.85546875" style="376" customWidth="1"/>
    <col min="36" max="36" width="9.140625" style="376" customWidth="1"/>
    <col min="37" max="16384" width="9.140625" style="376"/>
  </cols>
  <sheetData>
    <row r="1" spans="1:38" ht="15" customHeight="1" x14ac:dyDescent="0.2">
      <c r="A1" s="514"/>
      <c r="B1" s="831" t="s">
        <v>331</v>
      </c>
      <c r="C1" s="831"/>
      <c r="D1" s="831"/>
      <c r="E1" s="831"/>
      <c r="F1" s="831"/>
      <c r="G1" s="831"/>
      <c r="H1" s="831"/>
      <c r="I1" s="831"/>
      <c r="J1" s="831"/>
      <c r="K1" s="831"/>
      <c r="L1" s="831"/>
      <c r="M1" s="831"/>
      <c r="N1" s="831"/>
      <c r="O1" s="831"/>
      <c r="P1" s="831"/>
      <c r="Q1" s="831"/>
      <c r="R1" s="831"/>
      <c r="AC1" s="827"/>
      <c r="AD1" s="827"/>
      <c r="AE1" s="827"/>
      <c r="AF1" s="515"/>
      <c r="AG1" s="518"/>
      <c r="AH1" s="518"/>
      <c r="AI1" s="518"/>
      <c r="AJ1" s="518"/>
      <c r="AK1" s="518"/>
      <c r="AL1" s="518"/>
    </row>
    <row r="2" spans="1:38" ht="15" customHeight="1" x14ac:dyDescent="0.2">
      <c r="A2" s="514"/>
      <c r="B2" s="828" t="s">
        <v>0</v>
      </c>
      <c r="C2" s="828"/>
      <c r="D2" s="828"/>
      <c r="E2" s="828"/>
      <c r="F2" s="377"/>
      <c r="AC2" s="827" t="s">
        <v>328</v>
      </c>
      <c r="AD2" s="827"/>
      <c r="AE2" s="827"/>
      <c r="AF2" s="518"/>
      <c r="AG2" s="518"/>
      <c r="AH2" s="518"/>
      <c r="AI2" s="518"/>
      <c r="AJ2" s="518"/>
      <c r="AK2" s="518"/>
      <c r="AL2" s="518"/>
    </row>
    <row r="3" spans="1:38" ht="18" customHeight="1" x14ac:dyDescent="0.2">
      <c r="A3" s="514"/>
      <c r="B3" s="828" t="s">
        <v>1</v>
      </c>
      <c r="C3" s="828"/>
      <c r="D3" s="828"/>
      <c r="E3" s="828"/>
      <c r="F3" s="378"/>
      <c r="AC3" s="518" t="s">
        <v>214</v>
      </c>
      <c r="AD3" s="518"/>
      <c r="AE3" s="518"/>
      <c r="AF3" s="518"/>
      <c r="AG3" s="518"/>
      <c r="AH3" s="518"/>
      <c r="AI3" s="518"/>
      <c r="AJ3" s="518"/>
      <c r="AK3" s="518"/>
      <c r="AL3" s="518"/>
    </row>
    <row r="4" spans="1:38" ht="18.75" x14ac:dyDescent="0.2">
      <c r="A4" s="514"/>
      <c r="B4" s="514"/>
      <c r="C4" s="515"/>
      <c r="D4" s="517"/>
      <c r="E4" s="516"/>
      <c r="F4" s="378"/>
      <c r="U4" s="380"/>
      <c r="AC4" s="830" t="s">
        <v>215</v>
      </c>
      <c r="AD4" s="830"/>
      <c r="AE4" s="830"/>
      <c r="AF4" s="830"/>
      <c r="AG4" s="830"/>
      <c r="AH4" s="830"/>
      <c r="AI4" s="830"/>
      <c r="AJ4" s="830"/>
      <c r="AK4" s="830"/>
      <c r="AL4" s="830"/>
    </row>
    <row r="5" spans="1:38" ht="18.75" x14ac:dyDescent="0.2">
      <c r="D5" s="379"/>
      <c r="E5" s="381"/>
      <c r="F5" s="378"/>
      <c r="AC5" s="515"/>
      <c r="AD5" s="519"/>
      <c r="AE5" s="519"/>
      <c r="AF5" s="519"/>
      <c r="AG5" s="520"/>
      <c r="AH5" s="520"/>
      <c r="AI5" s="520"/>
      <c r="AJ5" s="520"/>
      <c r="AK5" s="520"/>
      <c r="AL5" s="520"/>
    </row>
    <row r="6" spans="1:38" x14ac:dyDescent="0.2">
      <c r="D6" s="379"/>
      <c r="F6" s="378"/>
      <c r="S6" s="383"/>
      <c r="AD6" s="382"/>
      <c r="AE6" s="382"/>
      <c r="AF6" s="382"/>
    </row>
    <row r="7" spans="1:38" x14ac:dyDescent="0.2">
      <c r="D7" s="379"/>
      <c r="F7" s="378"/>
      <c r="AD7" s="382"/>
      <c r="AE7" s="382"/>
      <c r="AF7" s="382"/>
    </row>
    <row r="8" spans="1:38" ht="20.25" x14ac:dyDescent="0.2">
      <c r="C8" s="829" t="s">
        <v>267</v>
      </c>
      <c r="D8" s="829"/>
      <c r="E8" s="829"/>
      <c r="F8" s="829"/>
      <c r="G8" s="829"/>
      <c r="H8" s="829"/>
      <c r="I8" s="829"/>
      <c r="J8" s="829"/>
      <c r="K8" s="829"/>
      <c r="L8" s="829"/>
      <c r="M8" s="829"/>
      <c r="N8" s="829"/>
      <c r="O8" s="829"/>
      <c r="P8" s="829"/>
      <c r="Q8" s="829"/>
      <c r="R8" s="829"/>
      <c r="S8" s="829"/>
      <c r="T8" s="829"/>
      <c r="U8" s="829"/>
      <c r="V8" s="829"/>
      <c r="W8" s="829"/>
      <c r="X8" s="829"/>
      <c r="Y8" s="829"/>
      <c r="Z8" s="829"/>
      <c r="AA8" s="829"/>
      <c r="AB8" s="829"/>
      <c r="AC8" s="829"/>
      <c r="AD8" s="829"/>
      <c r="AE8" s="829"/>
      <c r="AF8" s="829"/>
      <c r="AG8" s="829"/>
      <c r="AH8" s="829"/>
      <c r="AI8" s="829"/>
      <c r="AJ8" s="829"/>
    </row>
    <row r="9" spans="1:38" ht="15" customHeight="1" x14ac:dyDescent="0.2">
      <c r="U9" s="811"/>
      <c r="V9" s="811"/>
      <c r="W9" s="811"/>
    </row>
    <row r="10" spans="1:38" ht="15" customHeight="1" x14ac:dyDescent="0.2">
      <c r="D10" s="368"/>
      <c r="F10" s="384"/>
      <c r="G10" s="374"/>
      <c r="H10" s="374"/>
      <c r="I10" s="374"/>
      <c r="J10" s="374"/>
      <c r="K10" s="374"/>
      <c r="L10" s="374"/>
      <c r="M10" s="374"/>
      <c r="Q10" s="385"/>
      <c r="R10" s="368"/>
    </row>
    <row r="11" spans="1:38" ht="15" customHeight="1" x14ac:dyDescent="0.2">
      <c r="D11" s="368"/>
      <c r="F11" s="384"/>
      <c r="G11" s="374"/>
      <c r="H11" s="374"/>
      <c r="I11" s="374"/>
      <c r="J11" s="374"/>
      <c r="K11" s="374"/>
      <c r="L11" s="374"/>
      <c r="M11" s="374"/>
      <c r="Q11" s="385"/>
      <c r="R11" s="368"/>
    </row>
    <row r="12" spans="1:38" ht="15" customHeight="1" x14ac:dyDescent="0.2">
      <c r="D12" s="368"/>
      <c r="F12" s="384"/>
      <c r="G12" s="374"/>
      <c r="H12" s="374"/>
      <c r="I12" s="374"/>
      <c r="J12" s="374"/>
      <c r="K12" s="374"/>
      <c r="L12" s="374"/>
      <c r="M12" s="374"/>
      <c r="Q12" s="385"/>
      <c r="R12" s="368"/>
    </row>
    <row r="13" spans="1:38" ht="15" customHeight="1" x14ac:dyDescent="0.2">
      <c r="D13" s="368"/>
      <c r="F13" s="384"/>
      <c r="G13" s="374"/>
      <c r="H13" s="374"/>
      <c r="I13" s="374"/>
      <c r="J13" s="374"/>
      <c r="K13" s="374"/>
      <c r="L13" s="374"/>
      <c r="M13" s="374"/>
      <c r="Q13" s="385"/>
      <c r="R13" s="368"/>
      <c r="T13" s="818"/>
      <c r="U13" s="818"/>
      <c r="V13" s="818"/>
      <c r="W13" s="818"/>
      <c r="X13" s="818"/>
      <c r="Y13" s="386"/>
    </row>
    <row r="14" spans="1:38" ht="15.75" x14ac:dyDescent="0.2">
      <c r="B14" s="14" t="s">
        <v>2</v>
      </c>
      <c r="C14" s="382"/>
      <c r="D14" s="14" t="s">
        <v>332</v>
      </c>
    </row>
    <row r="15" spans="1:38" x14ac:dyDescent="0.2">
      <c r="B15" s="382"/>
      <c r="C15" s="382"/>
      <c r="D15" s="382"/>
    </row>
    <row r="16" spans="1:38" ht="15.75" thickBot="1" x14ac:dyDescent="0.25">
      <c r="B16" s="369"/>
      <c r="C16" s="382"/>
      <c r="D16" s="369"/>
    </row>
    <row r="17" spans="1:165" ht="21" customHeight="1" thickBot="1" x14ac:dyDescent="0.25">
      <c r="A17" s="369"/>
      <c r="E17" s="510" t="s">
        <v>3</v>
      </c>
      <c r="F17" s="822" t="s">
        <v>162</v>
      </c>
      <c r="G17" s="823"/>
      <c r="H17" s="823"/>
      <c r="I17" s="824"/>
      <c r="J17" s="823" t="s">
        <v>134</v>
      </c>
      <c r="K17" s="823"/>
      <c r="L17" s="823"/>
      <c r="M17" s="824"/>
      <c r="N17" s="511" t="s">
        <v>135</v>
      </c>
      <c r="O17" s="620" t="s">
        <v>272</v>
      </c>
      <c r="P17" s="620" t="s">
        <v>273</v>
      </c>
      <c r="Q17" s="511" t="s">
        <v>188</v>
      </c>
      <c r="R17" s="640" t="s">
        <v>244</v>
      </c>
      <c r="S17" s="825" t="s">
        <v>243</v>
      </c>
      <c r="T17" s="825"/>
      <c r="U17" s="826"/>
      <c r="V17" s="819" t="s">
        <v>134</v>
      </c>
      <c r="W17" s="820"/>
      <c r="X17" s="820"/>
      <c r="Y17" s="821"/>
      <c r="Z17" s="512" t="s">
        <v>135</v>
      </c>
      <c r="AA17" s="620" t="s">
        <v>272</v>
      </c>
      <c r="AB17" s="620" t="s">
        <v>273</v>
      </c>
      <c r="AC17" s="513" t="s">
        <v>188</v>
      </c>
      <c r="AD17" s="389"/>
      <c r="AE17" s="390"/>
      <c r="AF17" s="390"/>
      <c r="AG17" s="810"/>
      <c r="AH17" s="810"/>
    </row>
    <row r="18" spans="1:165" s="368" customFormat="1" ht="97.5" customHeight="1" thickBot="1" x14ac:dyDescent="0.25">
      <c r="A18" s="812" t="s">
        <v>5</v>
      </c>
      <c r="B18" s="814" t="s">
        <v>6</v>
      </c>
      <c r="C18" s="812" t="s">
        <v>7</v>
      </c>
      <c r="D18" s="812" t="s">
        <v>133</v>
      </c>
      <c r="E18" s="816" t="s">
        <v>8</v>
      </c>
      <c r="F18" s="391" t="s">
        <v>168</v>
      </c>
      <c r="G18" s="392" t="s">
        <v>169</v>
      </c>
      <c r="H18" s="393" t="s">
        <v>170</v>
      </c>
      <c r="I18" s="392" t="s">
        <v>171</v>
      </c>
      <c r="J18" s="392" t="s">
        <v>172</v>
      </c>
      <c r="K18" s="392" t="s">
        <v>173</v>
      </c>
      <c r="L18" s="392" t="s">
        <v>175</v>
      </c>
      <c r="M18" s="392" t="s">
        <v>176</v>
      </c>
      <c r="N18" s="392" t="s">
        <v>177</v>
      </c>
      <c r="O18" s="393" t="s">
        <v>271</v>
      </c>
      <c r="P18" s="394" t="s">
        <v>275</v>
      </c>
      <c r="Q18" s="394" t="s">
        <v>189</v>
      </c>
      <c r="R18" s="395" t="s">
        <v>174</v>
      </c>
      <c r="S18" s="395" t="s">
        <v>269</v>
      </c>
      <c r="T18" s="396" t="s">
        <v>163</v>
      </c>
      <c r="U18" s="397" t="s">
        <v>164</v>
      </c>
      <c r="V18" s="395" t="s">
        <v>97</v>
      </c>
      <c r="W18" s="397" t="s">
        <v>165</v>
      </c>
      <c r="X18" s="395" t="s">
        <v>166</v>
      </c>
      <c r="Y18" s="397" t="s">
        <v>167</v>
      </c>
      <c r="Z18" s="395" t="s">
        <v>98</v>
      </c>
      <c r="AA18" s="393" t="s">
        <v>271</v>
      </c>
      <c r="AB18" s="394" t="s">
        <v>275</v>
      </c>
      <c r="AC18" s="395" t="s">
        <v>189</v>
      </c>
      <c r="AD18" s="397" t="s">
        <v>4</v>
      </c>
      <c r="AE18" s="802" t="s">
        <v>136</v>
      </c>
      <c r="AF18" s="808" t="s">
        <v>191</v>
      </c>
      <c r="AG18" s="804" t="s">
        <v>195</v>
      </c>
      <c r="AH18" s="806" t="s">
        <v>196</v>
      </c>
      <c r="AI18" s="797" t="s">
        <v>192</v>
      </c>
      <c r="AJ18" s="797" t="s">
        <v>193</v>
      </c>
    </row>
    <row r="19" spans="1:165" s="368" customFormat="1" ht="88.5" customHeight="1" thickBot="1" x14ac:dyDescent="0.25">
      <c r="A19" s="813"/>
      <c r="B19" s="815"/>
      <c r="C19" s="813"/>
      <c r="D19" s="813"/>
      <c r="E19" s="817"/>
      <c r="F19" s="398" t="s">
        <v>9</v>
      </c>
      <c r="G19" s="398" t="s">
        <v>9</v>
      </c>
      <c r="H19" s="399" t="s">
        <v>9</v>
      </c>
      <c r="I19" s="398" t="s">
        <v>9</v>
      </c>
      <c r="J19" s="398" t="s">
        <v>9</v>
      </c>
      <c r="K19" s="398" t="s">
        <v>9</v>
      </c>
      <c r="L19" s="398" t="s">
        <v>9</v>
      </c>
      <c r="M19" s="398" t="s">
        <v>9</v>
      </c>
      <c r="N19" s="398" t="s">
        <v>9</v>
      </c>
      <c r="O19" s="400" t="s">
        <v>9</v>
      </c>
      <c r="P19" s="400" t="s">
        <v>9</v>
      </c>
      <c r="Q19" s="400" t="s">
        <v>9</v>
      </c>
      <c r="R19" s="365" t="s">
        <v>233</v>
      </c>
      <c r="S19" s="365" t="s">
        <v>233</v>
      </c>
      <c r="T19" s="366" t="s">
        <v>233</v>
      </c>
      <c r="U19" s="367" t="s">
        <v>233</v>
      </c>
      <c r="V19" s="365" t="s">
        <v>233</v>
      </c>
      <c r="W19" s="367" t="s">
        <v>233</v>
      </c>
      <c r="X19" s="365" t="s">
        <v>233</v>
      </c>
      <c r="Y19" s="367" t="s">
        <v>233</v>
      </c>
      <c r="Z19" s="365" t="s">
        <v>233</v>
      </c>
      <c r="AA19" s="365" t="s">
        <v>233</v>
      </c>
      <c r="AB19" s="365" t="s">
        <v>233</v>
      </c>
      <c r="AC19" s="365" t="s">
        <v>233</v>
      </c>
      <c r="AD19" s="367" t="s">
        <v>233</v>
      </c>
      <c r="AE19" s="803"/>
      <c r="AF19" s="809"/>
      <c r="AG19" s="805"/>
      <c r="AH19" s="807"/>
      <c r="AI19" s="798"/>
      <c r="AJ19" s="799"/>
    </row>
    <row r="20" spans="1:165" s="410" customFormat="1" ht="69.75" customHeight="1" thickBot="1" x14ac:dyDescent="0.25">
      <c r="A20" s="388"/>
      <c r="B20" s="401"/>
      <c r="C20" s="388"/>
      <c r="D20" s="402"/>
      <c r="E20" s="387"/>
      <c r="F20" s="403"/>
      <c r="G20" s="404"/>
      <c r="H20" s="405"/>
      <c r="I20" s="404"/>
      <c r="J20" s="404"/>
      <c r="K20" s="404"/>
      <c r="L20" s="404"/>
      <c r="M20" s="404"/>
      <c r="N20" s="404"/>
      <c r="O20" s="406"/>
      <c r="P20" s="406"/>
      <c r="Q20" s="406"/>
      <c r="R20" s="388" t="s">
        <v>217</v>
      </c>
      <c r="S20" s="388" t="s">
        <v>216</v>
      </c>
      <c r="T20" s="407" t="s">
        <v>202</v>
      </c>
      <c r="U20" s="402" t="s">
        <v>202</v>
      </c>
      <c r="V20" s="388" t="s">
        <v>216</v>
      </c>
      <c r="W20" s="402" t="s">
        <v>217</v>
      </c>
      <c r="X20" s="388" t="s">
        <v>217</v>
      </c>
      <c r="Y20" s="402" t="s">
        <v>202</v>
      </c>
      <c r="Z20" s="388" t="s">
        <v>202</v>
      </c>
      <c r="AA20" s="388" t="s">
        <v>202</v>
      </c>
      <c r="AB20" s="388" t="s">
        <v>202</v>
      </c>
      <c r="AC20" s="388" t="s">
        <v>217</v>
      </c>
      <c r="AD20" s="402" t="s">
        <v>232</v>
      </c>
      <c r="AE20" s="408"/>
      <c r="AF20" s="401"/>
      <c r="AG20" s="408"/>
      <c r="AH20" s="409"/>
      <c r="AI20" s="409" t="s">
        <v>229</v>
      </c>
      <c r="AJ20" s="409"/>
      <c r="AK20" s="374"/>
      <c r="AL20" s="374"/>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74"/>
      <c r="BR20" s="374"/>
      <c r="BS20" s="374"/>
      <c r="BT20" s="374"/>
      <c r="BU20" s="374"/>
      <c r="BV20" s="374"/>
      <c r="BW20" s="374"/>
      <c r="BX20" s="374"/>
      <c r="BY20" s="374"/>
      <c r="BZ20" s="374"/>
      <c r="CA20" s="374"/>
      <c r="CB20" s="374"/>
      <c r="CC20" s="374"/>
      <c r="CD20" s="374"/>
      <c r="CE20" s="374"/>
      <c r="CF20" s="374"/>
      <c r="CG20" s="374"/>
      <c r="CH20" s="374"/>
      <c r="CI20" s="374"/>
      <c r="CJ20" s="374"/>
      <c r="CK20" s="374"/>
      <c r="CL20" s="374"/>
      <c r="CM20" s="374"/>
      <c r="CN20" s="374"/>
      <c r="CO20" s="374"/>
      <c r="CP20" s="374"/>
      <c r="CQ20" s="374"/>
      <c r="CR20" s="374"/>
      <c r="CS20" s="374"/>
      <c r="CT20" s="374"/>
      <c r="CU20" s="374"/>
      <c r="CV20" s="374"/>
      <c r="CW20" s="374"/>
      <c r="CX20" s="374"/>
      <c r="CY20" s="374"/>
      <c r="CZ20" s="374"/>
      <c r="DA20" s="374"/>
      <c r="DB20" s="374"/>
      <c r="DC20" s="374"/>
      <c r="DD20" s="374"/>
      <c r="DE20" s="374"/>
      <c r="DF20" s="374"/>
      <c r="DG20" s="374"/>
      <c r="DH20" s="374"/>
      <c r="DI20" s="374"/>
      <c r="DJ20" s="374"/>
      <c r="DK20" s="374"/>
      <c r="DL20" s="374"/>
      <c r="DM20" s="374"/>
      <c r="DN20" s="374"/>
      <c r="DO20" s="374"/>
      <c r="DP20" s="374"/>
      <c r="DQ20" s="374"/>
      <c r="DR20" s="374"/>
      <c r="DS20" s="374"/>
      <c r="DT20" s="374"/>
      <c r="DU20" s="374"/>
      <c r="DV20" s="374"/>
      <c r="DW20" s="374"/>
      <c r="DX20" s="374"/>
      <c r="DY20" s="374"/>
      <c r="DZ20" s="374"/>
      <c r="EA20" s="374"/>
      <c r="EB20" s="374"/>
      <c r="EC20" s="374"/>
      <c r="ED20" s="374"/>
      <c r="EE20" s="374"/>
      <c r="EF20" s="374"/>
      <c r="EG20" s="374"/>
      <c r="EH20" s="374"/>
      <c r="EI20" s="374"/>
      <c r="EJ20" s="374"/>
      <c r="EK20" s="374"/>
      <c r="EL20" s="374"/>
      <c r="EM20" s="374"/>
      <c r="EN20" s="374"/>
      <c r="EO20" s="374"/>
      <c r="EP20" s="374"/>
      <c r="EQ20" s="374"/>
      <c r="ER20" s="374"/>
      <c r="ES20" s="374"/>
      <c r="ET20" s="374"/>
      <c r="EU20" s="374"/>
      <c r="EV20" s="374"/>
      <c r="EW20" s="374"/>
      <c r="EX20" s="374"/>
      <c r="EY20" s="374"/>
      <c r="EZ20" s="374"/>
      <c r="FA20" s="374"/>
      <c r="FB20" s="374"/>
      <c r="FC20" s="374"/>
      <c r="FD20" s="374"/>
      <c r="FE20" s="374"/>
      <c r="FF20" s="374"/>
      <c r="FG20" s="374"/>
      <c r="FH20" s="374"/>
      <c r="FI20" s="374"/>
    </row>
    <row r="21" spans="1:165" ht="287.25" customHeight="1" thickBot="1" x14ac:dyDescent="0.25">
      <c r="A21" s="411">
        <v>1</v>
      </c>
      <c r="B21" s="412" t="s">
        <v>40</v>
      </c>
      <c r="C21" s="413">
        <v>1</v>
      </c>
      <c r="D21" s="414" t="s">
        <v>306</v>
      </c>
      <c r="E21" s="415" t="s">
        <v>44</v>
      </c>
      <c r="F21" s="416">
        <v>108700</v>
      </c>
      <c r="G21" s="417">
        <v>0</v>
      </c>
      <c r="H21" s="417">
        <v>0</v>
      </c>
      <c r="I21" s="417">
        <v>0</v>
      </c>
      <c r="J21" s="417">
        <v>0</v>
      </c>
      <c r="K21" s="418">
        <v>0</v>
      </c>
      <c r="L21" s="418">
        <v>0</v>
      </c>
      <c r="M21" s="418">
        <v>0</v>
      </c>
      <c r="N21" s="419">
        <v>0</v>
      </c>
      <c r="O21" s="660"/>
      <c r="P21" s="660"/>
      <c r="Q21" s="421">
        <v>0</v>
      </c>
      <c r="R21" s="267">
        <f t="shared" ref="R21:Z21" si="0">F21/1.19</f>
        <v>91344.537815126052</v>
      </c>
      <c r="S21" s="267">
        <f t="shared" si="0"/>
        <v>0</v>
      </c>
      <c r="T21" s="360">
        <f t="shared" si="0"/>
        <v>0</v>
      </c>
      <c r="U21" s="340">
        <f t="shared" si="0"/>
        <v>0</v>
      </c>
      <c r="V21" s="267">
        <f t="shared" si="0"/>
        <v>0</v>
      </c>
      <c r="W21" s="340">
        <f t="shared" si="0"/>
        <v>0</v>
      </c>
      <c r="X21" s="267">
        <f t="shared" si="0"/>
        <v>0</v>
      </c>
      <c r="Y21" s="340">
        <f t="shared" si="0"/>
        <v>0</v>
      </c>
      <c r="Z21" s="267">
        <f t="shared" si="0"/>
        <v>0</v>
      </c>
      <c r="AA21" s="267">
        <f t="shared" ref="AA21:AB21" si="1">O21/1.19</f>
        <v>0</v>
      </c>
      <c r="AB21" s="267">
        <f t="shared" si="1"/>
        <v>0</v>
      </c>
      <c r="AC21" s="267">
        <f>Q21/1.19</f>
        <v>0</v>
      </c>
      <c r="AD21" s="356">
        <f>R21</f>
        <v>91344.537815126052</v>
      </c>
      <c r="AE21" s="638" t="s">
        <v>194</v>
      </c>
      <c r="AF21" s="639" t="s">
        <v>198</v>
      </c>
      <c r="AG21" s="422" t="s">
        <v>255</v>
      </c>
      <c r="AH21" s="422" t="s">
        <v>250</v>
      </c>
      <c r="AI21" s="423" t="s">
        <v>150</v>
      </c>
      <c r="AJ21" s="424" t="s">
        <v>203</v>
      </c>
    </row>
    <row r="22" spans="1:165" ht="45" customHeight="1" thickBot="1" x14ac:dyDescent="0.25">
      <c r="A22" s="429">
        <v>2</v>
      </c>
      <c r="B22" s="388"/>
      <c r="C22" s="430"/>
      <c r="D22" s="431" t="s">
        <v>187</v>
      </c>
      <c r="E22" s="387"/>
      <c r="F22" s="432">
        <f t="shared" ref="F22:N22" si="2">SUM(F21:F21)</f>
        <v>108700</v>
      </c>
      <c r="G22" s="433">
        <f t="shared" si="2"/>
        <v>0</v>
      </c>
      <c r="H22" s="433">
        <f t="shared" si="2"/>
        <v>0</v>
      </c>
      <c r="I22" s="433">
        <f t="shared" si="2"/>
        <v>0</v>
      </c>
      <c r="J22" s="433">
        <f t="shared" si="2"/>
        <v>0</v>
      </c>
      <c r="K22" s="433">
        <f t="shared" si="2"/>
        <v>0</v>
      </c>
      <c r="L22" s="433">
        <f t="shared" si="2"/>
        <v>0</v>
      </c>
      <c r="M22" s="433">
        <f t="shared" si="2"/>
        <v>0</v>
      </c>
      <c r="N22" s="433">
        <f t="shared" si="2"/>
        <v>0</v>
      </c>
      <c r="O22" s="434"/>
      <c r="P22" s="434"/>
      <c r="Q22" s="434">
        <f t="shared" ref="Q22:Y22" si="3">SUM(Q21:Q21)</f>
        <v>0</v>
      </c>
      <c r="R22" s="59">
        <f t="shared" si="3"/>
        <v>91344.537815126052</v>
      </c>
      <c r="S22" s="59">
        <f t="shared" si="3"/>
        <v>0</v>
      </c>
      <c r="T22" s="153">
        <f t="shared" si="3"/>
        <v>0</v>
      </c>
      <c r="U22" s="138">
        <f t="shared" si="3"/>
        <v>0</v>
      </c>
      <c r="V22" s="59">
        <f t="shared" si="3"/>
        <v>0</v>
      </c>
      <c r="W22" s="138">
        <f t="shared" si="3"/>
        <v>0</v>
      </c>
      <c r="X22" s="59">
        <f t="shared" si="3"/>
        <v>0</v>
      </c>
      <c r="Y22" s="59">
        <f t="shared" si="3"/>
        <v>0</v>
      </c>
      <c r="Z22" s="59">
        <f t="shared" ref="Z22:AB22" si="4">SUM(Z21:Z21)</f>
        <v>0</v>
      </c>
      <c r="AA22" s="153">
        <f t="shared" si="4"/>
        <v>0</v>
      </c>
      <c r="AB22" s="138">
        <f t="shared" si="4"/>
        <v>0</v>
      </c>
      <c r="AC22" s="59">
        <f>SUM(AC21:AC21)</f>
        <v>0</v>
      </c>
      <c r="AD22" s="289">
        <f>SUM(AD21:AD21)</f>
        <v>91344.537815126052</v>
      </c>
      <c r="AE22" s="435"/>
      <c r="AF22" s="436"/>
      <c r="AG22" s="436"/>
      <c r="AH22" s="437"/>
      <c r="AI22" s="438"/>
      <c r="AJ22" s="438"/>
      <c r="AM22" s="368"/>
      <c r="AN22" s="368"/>
    </row>
    <row r="23" spans="1:165" ht="66" customHeight="1" x14ac:dyDescent="0.2">
      <c r="A23" s="439">
        <v>3</v>
      </c>
      <c r="B23" s="733" t="s">
        <v>61</v>
      </c>
      <c r="C23" s="731">
        <v>2</v>
      </c>
      <c r="D23" s="440" t="s">
        <v>152</v>
      </c>
      <c r="E23" s="441" t="s">
        <v>128</v>
      </c>
      <c r="F23" s="442">
        <v>0</v>
      </c>
      <c r="G23" s="443">
        <v>66000</v>
      </c>
      <c r="H23" s="443">
        <v>24000</v>
      </c>
      <c r="I23" s="443">
        <v>0</v>
      </c>
      <c r="J23" s="443">
        <v>666000</v>
      </c>
      <c r="K23" s="420">
        <v>30000</v>
      </c>
      <c r="L23" s="420">
        <v>40000</v>
      </c>
      <c r="M23" s="420">
        <v>0</v>
      </c>
      <c r="N23" s="420">
        <v>0</v>
      </c>
      <c r="O23" s="421">
        <v>40000</v>
      </c>
      <c r="P23" s="421">
        <v>30000</v>
      </c>
      <c r="Q23" s="421">
        <v>0</v>
      </c>
      <c r="R23" s="267">
        <f t="shared" ref="R23:AC24" si="5">F23/1.09</f>
        <v>0</v>
      </c>
      <c r="S23" s="267">
        <f t="shared" si="5"/>
        <v>60550.458715596324</v>
      </c>
      <c r="T23" s="360">
        <f t="shared" si="5"/>
        <v>22018.34862385321</v>
      </c>
      <c r="U23" s="340">
        <f t="shared" si="5"/>
        <v>0</v>
      </c>
      <c r="V23" s="267">
        <f t="shared" si="5"/>
        <v>611009.17431192659</v>
      </c>
      <c r="W23" s="340">
        <f t="shared" si="5"/>
        <v>27522.935779816511</v>
      </c>
      <c r="X23" s="267">
        <f t="shared" si="5"/>
        <v>36697.247706422015</v>
      </c>
      <c r="Y23" s="340">
        <f t="shared" si="5"/>
        <v>0</v>
      </c>
      <c r="Z23" s="267">
        <f t="shared" si="5"/>
        <v>0</v>
      </c>
      <c r="AA23" s="267">
        <f t="shared" si="5"/>
        <v>36697.247706422015</v>
      </c>
      <c r="AB23" s="360">
        <f t="shared" si="5"/>
        <v>27522.935779816511</v>
      </c>
      <c r="AC23" s="267">
        <f t="shared" si="5"/>
        <v>0</v>
      </c>
      <c r="AD23" s="751">
        <f>R23+S23+T23+U23+V23+W23+X23+Y23+Z23+AA23+AB23+AC23</f>
        <v>822018.34862385306</v>
      </c>
      <c r="AE23" s="800" t="s">
        <v>194</v>
      </c>
      <c r="AF23" s="444" t="s">
        <v>199</v>
      </c>
      <c r="AG23" s="445" t="s">
        <v>264</v>
      </c>
      <c r="AH23" s="446" t="s">
        <v>258</v>
      </c>
      <c r="AI23" s="423" t="s">
        <v>151</v>
      </c>
      <c r="AJ23" s="447" t="s">
        <v>240</v>
      </c>
    </row>
    <row r="24" spans="1:165" s="459" customFormat="1" ht="88.5" customHeight="1" thickBot="1" x14ac:dyDescent="0.25">
      <c r="A24" s="411">
        <v>4</v>
      </c>
      <c r="B24" s="734" t="s">
        <v>61</v>
      </c>
      <c r="C24" s="732">
        <v>3</v>
      </c>
      <c r="D24" s="425" t="s">
        <v>230</v>
      </c>
      <c r="E24" s="426" t="s">
        <v>62</v>
      </c>
      <c r="F24" s="448">
        <v>0</v>
      </c>
      <c r="G24" s="449">
        <v>0</v>
      </c>
      <c r="H24" s="449">
        <v>0</v>
      </c>
      <c r="I24" s="449">
        <v>0</v>
      </c>
      <c r="J24" s="449">
        <v>0</v>
      </c>
      <c r="K24" s="450">
        <v>0</v>
      </c>
      <c r="L24" s="450">
        <v>0</v>
      </c>
      <c r="M24" s="450">
        <v>0</v>
      </c>
      <c r="N24" s="451">
        <v>20000</v>
      </c>
      <c r="O24" s="661"/>
      <c r="P24" s="661"/>
      <c r="Q24" s="452">
        <v>482000</v>
      </c>
      <c r="R24" s="357">
        <f t="shared" si="5"/>
        <v>0</v>
      </c>
      <c r="S24" s="357">
        <f t="shared" si="5"/>
        <v>0</v>
      </c>
      <c r="T24" s="329">
        <f t="shared" si="5"/>
        <v>0</v>
      </c>
      <c r="U24" s="292">
        <f t="shared" si="5"/>
        <v>0</v>
      </c>
      <c r="V24" s="357">
        <f t="shared" si="5"/>
        <v>0</v>
      </c>
      <c r="W24" s="361">
        <f t="shared" si="5"/>
        <v>0</v>
      </c>
      <c r="X24" s="357">
        <f t="shared" si="5"/>
        <v>0</v>
      </c>
      <c r="Y24" s="361">
        <f t="shared" si="5"/>
        <v>0</v>
      </c>
      <c r="Z24" s="357">
        <f t="shared" si="5"/>
        <v>18348.623853211007</v>
      </c>
      <c r="AA24" s="357">
        <f t="shared" si="5"/>
        <v>0</v>
      </c>
      <c r="AB24" s="357">
        <f t="shared" si="5"/>
        <v>0</v>
      </c>
      <c r="AC24" s="357">
        <f t="shared" si="5"/>
        <v>442201.83486238529</v>
      </c>
      <c r="AD24" s="632">
        <f>R24+S24+T24+U24+V24+W24+X24+Y24+Z24+AA24+AB24+AC24</f>
        <v>460550.45871559629</v>
      </c>
      <c r="AE24" s="801"/>
      <c r="AF24" s="453" t="s">
        <v>200</v>
      </c>
      <c r="AG24" s="454" t="s">
        <v>255</v>
      </c>
      <c r="AH24" s="455" t="s">
        <v>254</v>
      </c>
      <c r="AI24" s="456" t="s">
        <v>150</v>
      </c>
      <c r="AJ24" s="457" t="s">
        <v>203</v>
      </c>
      <c r="AK24" s="458"/>
    </row>
    <row r="25" spans="1:165" s="459" customFormat="1" ht="39.75" customHeight="1" thickBot="1" x14ac:dyDescent="0.25">
      <c r="A25" s="487">
        <v>5</v>
      </c>
      <c r="B25" s="429"/>
      <c r="C25" s="430"/>
      <c r="D25" s="460" t="s">
        <v>154</v>
      </c>
      <c r="E25" s="461"/>
      <c r="F25" s="462">
        <f>SUM(F23:F24)</f>
        <v>0</v>
      </c>
      <c r="G25" s="463">
        <f t="shared" ref="G25:Q25" si="6">SUM(G23:G24)</f>
        <v>66000</v>
      </c>
      <c r="H25" s="463">
        <f t="shared" si="6"/>
        <v>24000</v>
      </c>
      <c r="I25" s="463">
        <f t="shared" si="6"/>
        <v>0</v>
      </c>
      <c r="J25" s="463">
        <f t="shared" si="6"/>
        <v>666000</v>
      </c>
      <c r="K25" s="463">
        <f t="shared" si="6"/>
        <v>30000</v>
      </c>
      <c r="L25" s="463">
        <f t="shared" si="6"/>
        <v>40000</v>
      </c>
      <c r="M25" s="463">
        <f t="shared" si="6"/>
        <v>0</v>
      </c>
      <c r="N25" s="463">
        <f t="shared" si="6"/>
        <v>20000</v>
      </c>
      <c r="O25" s="464">
        <f>SUM(O23:O24)</f>
        <v>40000</v>
      </c>
      <c r="P25" s="464">
        <f>SUM(P23:P24)</f>
        <v>30000</v>
      </c>
      <c r="Q25" s="464">
        <f t="shared" si="6"/>
        <v>482000</v>
      </c>
      <c r="R25" s="59">
        <f>SUM(R23:R24)</f>
        <v>0</v>
      </c>
      <c r="S25" s="59">
        <f t="shared" ref="S25:AC25" si="7">SUM(S23:S24)</f>
        <v>60550.458715596324</v>
      </c>
      <c r="T25" s="153">
        <f t="shared" si="7"/>
        <v>22018.34862385321</v>
      </c>
      <c r="U25" s="153">
        <f t="shared" si="7"/>
        <v>0</v>
      </c>
      <c r="V25" s="59">
        <f t="shared" si="7"/>
        <v>611009.17431192659</v>
      </c>
      <c r="W25" s="138">
        <f t="shared" si="7"/>
        <v>27522.935779816511</v>
      </c>
      <c r="X25" s="59">
        <f t="shared" si="7"/>
        <v>36697.247706422015</v>
      </c>
      <c r="Y25" s="138">
        <f t="shared" si="7"/>
        <v>0</v>
      </c>
      <c r="Z25" s="59">
        <f t="shared" si="7"/>
        <v>18348.623853211007</v>
      </c>
      <c r="AA25" s="59">
        <f t="shared" ref="AA25:AB25" si="8">SUM(AA23:AA24)</f>
        <v>36697.247706422015</v>
      </c>
      <c r="AB25" s="59">
        <f t="shared" si="8"/>
        <v>27522.935779816511</v>
      </c>
      <c r="AC25" s="59">
        <f t="shared" si="7"/>
        <v>442201.83486238529</v>
      </c>
      <c r="AD25" s="289">
        <f>SUM(AD23:AD24)</f>
        <v>1282568.8073394494</v>
      </c>
      <c r="AE25" s="436"/>
      <c r="AF25" s="436"/>
      <c r="AG25" s="465"/>
      <c r="AH25" s="466"/>
      <c r="AI25" s="467"/>
      <c r="AJ25" s="467"/>
    </row>
    <row r="26" spans="1:165" s="459" customFormat="1" ht="90" customHeight="1" thickBot="1" x14ac:dyDescent="0.25">
      <c r="A26" s="487">
        <v>6</v>
      </c>
      <c r="B26" s="429">
        <v>20.16</v>
      </c>
      <c r="C26" s="429">
        <v>4</v>
      </c>
      <c r="D26" s="431" t="s">
        <v>327</v>
      </c>
      <c r="E26" s="718" t="s">
        <v>307</v>
      </c>
      <c r="F26" s="471">
        <v>200000</v>
      </c>
      <c r="G26" s="711"/>
      <c r="H26" s="711"/>
      <c r="I26" s="711"/>
      <c r="J26" s="711"/>
      <c r="K26" s="711"/>
      <c r="L26" s="711"/>
      <c r="M26" s="712"/>
      <c r="N26" s="713"/>
      <c r="O26" s="713"/>
      <c r="P26" s="713"/>
      <c r="Q26" s="713"/>
      <c r="R26" s="59">
        <f>F26/1.19</f>
        <v>168067.22689075631</v>
      </c>
      <c r="S26" s="59">
        <f>G26/1.19</f>
        <v>0</v>
      </c>
      <c r="T26" s="59">
        <f t="shared" ref="T26:AC27" si="9">H26/1.19</f>
        <v>0</v>
      </c>
      <c r="U26" s="59">
        <f t="shared" si="9"/>
        <v>0</v>
      </c>
      <c r="V26" s="59">
        <f t="shared" si="9"/>
        <v>0</v>
      </c>
      <c r="W26" s="59">
        <f t="shared" si="9"/>
        <v>0</v>
      </c>
      <c r="X26" s="59">
        <f t="shared" si="9"/>
        <v>0</v>
      </c>
      <c r="Y26" s="59">
        <f t="shared" si="9"/>
        <v>0</v>
      </c>
      <c r="Z26" s="59">
        <f t="shared" si="9"/>
        <v>0</v>
      </c>
      <c r="AA26" s="59">
        <f t="shared" si="9"/>
        <v>0</v>
      </c>
      <c r="AB26" s="59">
        <f t="shared" si="9"/>
        <v>0</v>
      </c>
      <c r="AC26" s="59">
        <f t="shared" si="9"/>
        <v>0</v>
      </c>
      <c r="AD26" s="631">
        <f>R26</f>
        <v>168067.22689075631</v>
      </c>
      <c r="AE26" s="750" t="s">
        <v>194</v>
      </c>
      <c r="AF26" s="453" t="s">
        <v>200</v>
      </c>
      <c r="AG26" s="479" t="s">
        <v>254</v>
      </c>
      <c r="AH26" s="446" t="s">
        <v>257</v>
      </c>
      <c r="AI26" s="423" t="s">
        <v>151</v>
      </c>
      <c r="AJ26" s="447" t="s">
        <v>240</v>
      </c>
    </row>
    <row r="27" spans="1:165" s="459" customFormat="1" ht="39.75" customHeight="1" thickBot="1" x14ac:dyDescent="0.25">
      <c r="A27" s="411">
        <v>7</v>
      </c>
      <c r="B27" s="735"/>
      <c r="C27" s="710"/>
      <c r="D27" s="431" t="s">
        <v>308</v>
      </c>
      <c r="E27" s="470"/>
      <c r="F27" s="471">
        <f>SUM(F26)</f>
        <v>200000</v>
      </c>
      <c r="G27" s="711"/>
      <c r="H27" s="711"/>
      <c r="I27" s="711"/>
      <c r="J27" s="711"/>
      <c r="K27" s="711"/>
      <c r="L27" s="711"/>
      <c r="M27" s="712"/>
      <c r="N27" s="713"/>
      <c r="O27" s="713"/>
      <c r="P27" s="713"/>
      <c r="Q27" s="713"/>
      <c r="R27" s="59">
        <f>F27/1.19</f>
        <v>168067.22689075631</v>
      </c>
      <c r="S27" s="59">
        <f t="shared" ref="S27" si="10">G27/1.19</f>
        <v>0</v>
      </c>
      <c r="T27" s="59">
        <f t="shared" si="9"/>
        <v>0</v>
      </c>
      <c r="U27" s="59">
        <f t="shared" si="9"/>
        <v>0</v>
      </c>
      <c r="V27" s="59">
        <f t="shared" si="9"/>
        <v>0</v>
      </c>
      <c r="W27" s="59">
        <f t="shared" si="9"/>
        <v>0</v>
      </c>
      <c r="X27" s="59">
        <f t="shared" si="9"/>
        <v>0</v>
      </c>
      <c r="Y27" s="59">
        <f t="shared" si="9"/>
        <v>0</v>
      </c>
      <c r="Z27" s="59">
        <f t="shared" si="9"/>
        <v>0</v>
      </c>
      <c r="AA27" s="59">
        <f t="shared" si="9"/>
        <v>0</v>
      </c>
      <c r="AB27" s="59">
        <f t="shared" si="9"/>
        <v>0</v>
      </c>
      <c r="AC27" s="59">
        <f t="shared" si="9"/>
        <v>0</v>
      </c>
      <c r="AD27" s="631">
        <f>R27</f>
        <v>168067.22689075631</v>
      </c>
      <c r="AE27" s="729"/>
      <c r="AF27" s="714"/>
      <c r="AG27" s="715"/>
      <c r="AH27" s="716"/>
      <c r="AI27" s="717"/>
      <c r="AJ27" s="717"/>
    </row>
    <row r="28" spans="1:165" ht="39.75" customHeight="1" thickBot="1" x14ac:dyDescent="0.25">
      <c r="A28" s="429">
        <v>8</v>
      </c>
      <c r="B28" s="736"/>
      <c r="C28" s="468"/>
      <c r="D28" s="469" t="s">
        <v>80</v>
      </c>
      <c r="E28" s="470"/>
      <c r="F28" s="471"/>
      <c r="G28" s="472"/>
      <c r="H28" s="472"/>
      <c r="I28" s="472"/>
      <c r="J28" s="472"/>
      <c r="K28" s="472"/>
      <c r="L28" s="472"/>
      <c r="M28" s="473"/>
      <c r="N28" s="474"/>
      <c r="O28" s="662"/>
      <c r="P28" s="662"/>
      <c r="Q28" s="475"/>
      <c r="R28" s="358"/>
      <c r="S28" s="278"/>
      <c r="T28" s="291"/>
      <c r="U28" s="581"/>
      <c r="V28" s="278"/>
      <c r="W28" s="133"/>
      <c r="X28" s="278"/>
      <c r="Y28" s="133"/>
      <c r="Z28" s="278"/>
      <c r="AA28" s="608"/>
      <c r="AB28" s="608"/>
      <c r="AC28" s="76"/>
      <c r="AD28" s="362"/>
      <c r="AE28" s="476"/>
      <c r="AF28" s="476"/>
      <c r="AG28" s="476"/>
      <c r="AH28" s="477"/>
      <c r="AI28" s="478"/>
      <c r="AJ28" s="478"/>
    </row>
    <row r="29" spans="1:165" ht="87" customHeight="1" thickBot="1" x14ac:dyDescent="0.25">
      <c r="A29" s="429">
        <v>9</v>
      </c>
      <c r="B29" s="737" t="s">
        <v>81</v>
      </c>
      <c r="C29" s="738">
        <v>5</v>
      </c>
      <c r="D29" s="739" t="s">
        <v>231</v>
      </c>
      <c r="E29" s="740" t="s">
        <v>82</v>
      </c>
      <c r="F29" s="427">
        <v>0</v>
      </c>
      <c r="G29" s="428">
        <v>0</v>
      </c>
      <c r="H29" s="428">
        <v>0</v>
      </c>
      <c r="I29" s="428">
        <v>0</v>
      </c>
      <c r="J29" s="741">
        <v>3000</v>
      </c>
      <c r="K29" s="742">
        <v>0</v>
      </c>
      <c r="L29" s="742">
        <v>0</v>
      </c>
      <c r="M29" s="742">
        <v>0</v>
      </c>
      <c r="N29" s="742">
        <v>0</v>
      </c>
      <c r="O29" s="743"/>
      <c r="P29" s="743"/>
      <c r="Q29" s="743">
        <v>0</v>
      </c>
      <c r="R29" s="359">
        <f t="shared" ref="R29:W29" si="11">F29/1.19</f>
        <v>0</v>
      </c>
      <c r="S29" s="357">
        <f t="shared" si="11"/>
        <v>0</v>
      </c>
      <c r="T29" s="357">
        <f t="shared" si="11"/>
        <v>0</v>
      </c>
      <c r="U29" s="357">
        <f t="shared" si="11"/>
        <v>0</v>
      </c>
      <c r="V29" s="357">
        <f t="shared" si="11"/>
        <v>2521.0084033613448</v>
      </c>
      <c r="W29" s="361">
        <f t="shared" si="11"/>
        <v>0</v>
      </c>
      <c r="X29" s="357">
        <f t="shared" ref="X29:Z30" si="12">K29/1.19</f>
        <v>0</v>
      </c>
      <c r="Y29" s="361">
        <f t="shared" si="12"/>
        <v>0</v>
      </c>
      <c r="Z29" s="357">
        <f t="shared" si="12"/>
        <v>0</v>
      </c>
      <c r="AA29" s="357">
        <f t="shared" ref="AA29:AB30" si="13">N29/1.19</f>
        <v>0</v>
      </c>
      <c r="AB29" s="357">
        <f t="shared" si="13"/>
        <v>0</v>
      </c>
      <c r="AC29" s="357">
        <f>N29/1.19</f>
        <v>0</v>
      </c>
      <c r="AD29" s="744">
        <f>V29</f>
        <v>2521.0084033613448</v>
      </c>
      <c r="AE29" s="453" t="s">
        <v>194</v>
      </c>
      <c r="AF29" s="745" t="s">
        <v>200</v>
      </c>
      <c r="AG29" s="479" t="s">
        <v>254</v>
      </c>
      <c r="AH29" s="455" t="s">
        <v>315</v>
      </c>
      <c r="AI29" s="746" t="s">
        <v>150</v>
      </c>
      <c r="AJ29" s="457" t="s">
        <v>203</v>
      </c>
    </row>
    <row r="30" spans="1:165" ht="31.5" customHeight="1" thickBot="1" x14ac:dyDescent="0.25">
      <c r="A30" s="411">
        <v>10</v>
      </c>
      <c r="B30" s="388"/>
      <c r="C30" s="747"/>
      <c r="D30" s="489" t="s">
        <v>153</v>
      </c>
      <c r="E30" s="490"/>
      <c r="F30" s="462">
        <f>SUM(F29:F29)</f>
        <v>0</v>
      </c>
      <c r="G30" s="463">
        <f t="shared" ref="G30:U30" si="14">SUM(G29:G29)</f>
        <v>0</v>
      </c>
      <c r="H30" s="463">
        <f t="shared" si="14"/>
        <v>0</v>
      </c>
      <c r="I30" s="463">
        <f t="shared" si="14"/>
        <v>0</v>
      </c>
      <c r="J30" s="463">
        <f t="shared" si="14"/>
        <v>3000</v>
      </c>
      <c r="K30" s="463">
        <f t="shared" si="14"/>
        <v>0</v>
      </c>
      <c r="L30" s="463">
        <f t="shared" si="14"/>
        <v>0</v>
      </c>
      <c r="M30" s="463">
        <f t="shared" si="14"/>
        <v>0</v>
      </c>
      <c r="N30" s="463">
        <f t="shared" si="14"/>
        <v>0</v>
      </c>
      <c r="O30" s="464"/>
      <c r="P30" s="464"/>
      <c r="Q30" s="464">
        <f t="shared" si="14"/>
        <v>0</v>
      </c>
      <c r="R30" s="290">
        <f t="shared" si="14"/>
        <v>0</v>
      </c>
      <c r="S30" s="290">
        <f t="shared" si="14"/>
        <v>0</v>
      </c>
      <c r="T30" s="290">
        <f t="shared" si="14"/>
        <v>0</v>
      </c>
      <c r="U30" s="290">
        <f t="shared" si="14"/>
        <v>0</v>
      </c>
      <c r="V30" s="59">
        <f>J30/1.19</f>
        <v>2521.0084033613448</v>
      </c>
      <c r="W30" s="59">
        <f>K30/1.19</f>
        <v>0</v>
      </c>
      <c r="X30" s="59">
        <f t="shared" si="12"/>
        <v>0</v>
      </c>
      <c r="Y30" s="138">
        <f t="shared" si="12"/>
        <v>0</v>
      </c>
      <c r="Z30" s="59">
        <f t="shared" si="12"/>
        <v>0</v>
      </c>
      <c r="AA30" s="59">
        <f t="shared" si="13"/>
        <v>0</v>
      </c>
      <c r="AB30" s="59">
        <f t="shared" si="13"/>
        <v>0</v>
      </c>
      <c r="AC30" s="59">
        <f>N30/1.19</f>
        <v>0</v>
      </c>
      <c r="AD30" s="748">
        <f>V30</f>
        <v>2521.0084033613448</v>
      </c>
      <c r="AE30" s="493"/>
      <c r="AF30" s="493"/>
      <c r="AG30" s="436"/>
      <c r="AH30" s="749"/>
      <c r="AI30" s="438"/>
      <c r="AJ30" s="438"/>
    </row>
    <row r="31" spans="1:165" ht="33" customHeight="1" thickBot="1" x14ac:dyDescent="0.25">
      <c r="A31" s="429">
        <v>11</v>
      </c>
      <c r="B31" s="480"/>
      <c r="C31" s="481"/>
      <c r="D31" s="461" t="s">
        <v>83</v>
      </c>
      <c r="E31" s="388"/>
      <c r="F31" s="432">
        <f t="shared" ref="F31:Q31" si="15">F22+F25+F30</f>
        <v>108700</v>
      </c>
      <c r="G31" s="482">
        <f t="shared" si="15"/>
        <v>66000</v>
      </c>
      <c r="H31" s="482">
        <f t="shared" si="15"/>
        <v>24000</v>
      </c>
      <c r="I31" s="482">
        <f t="shared" si="15"/>
        <v>0</v>
      </c>
      <c r="J31" s="482">
        <f t="shared" si="15"/>
        <v>669000</v>
      </c>
      <c r="K31" s="482">
        <f t="shared" si="15"/>
        <v>30000</v>
      </c>
      <c r="L31" s="482">
        <f t="shared" si="15"/>
        <v>40000</v>
      </c>
      <c r="M31" s="482">
        <f t="shared" si="15"/>
        <v>0</v>
      </c>
      <c r="N31" s="482">
        <f t="shared" si="15"/>
        <v>20000</v>
      </c>
      <c r="O31" s="434"/>
      <c r="P31" s="434"/>
      <c r="Q31" s="434">
        <f t="shared" si="15"/>
        <v>482000</v>
      </c>
      <c r="R31" s="290">
        <f>R22+R25+R27+R30</f>
        <v>259411.76470588235</v>
      </c>
      <c r="S31" s="290">
        <f t="shared" ref="S31:AC31" si="16">S22+S25+S27+S30</f>
        <v>60550.458715596324</v>
      </c>
      <c r="T31" s="290">
        <f t="shared" si="16"/>
        <v>22018.34862385321</v>
      </c>
      <c r="U31" s="290">
        <f t="shared" si="16"/>
        <v>0</v>
      </c>
      <c r="V31" s="290">
        <f t="shared" si="16"/>
        <v>613530.1827152879</v>
      </c>
      <c r="W31" s="290">
        <f t="shared" si="16"/>
        <v>27522.935779816511</v>
      </c>
      <c r="X31" s="290">
        <f t="shared" si="16"/>
        <v>36697.247706422015</v>
      </c>
      <c r="Y31" s="290">
        <f t="shared" si="16"/>
        <v>0</v>
      </c>
      <c r="Z31" s="290">
        <f t="shared" si="16"/>
        <v>18348.623853211007</v>
      </c>
      <c r="AA31" s="290">
        <f t="shared" si="16"/>
        <v>36697.247706422015</v>
      </c>
      <c r="AB31" s="290">
        <f t="shared" si="16"/>
        <v>27522.935779816511</v>
      </c>
      <c r="AC31" s="290">
        <f t="shared" si="16"/>
        <v>442201.83486238529</v>
      </c>
      <c r="AD31" s="59">
        <f>AD22+AD25+AD27+AD30</f>
        <v>1544501.5804486931</v>
      </c>
      <c r="AE31" s="483"/>
      <c r="AF31" s="483"/>
      <c r="AG31" s="484"/>
      <c r="AH31" s="485"/>
      <c r="AI31" s="486"/>
      <c r="AJ31" s="438"/>
    </row>
    <row r="32" spans="1:165" ht="102" customHeight="1" thickBot="1" x14ac:dyDescent="0.25">
      <c r="A32" s="429">
        <v>12</v>
      </c>
      <c r="B32" s="429" t="s">
        <v>84</v>
      </c>
      <c r="C32" s="488">
        <v>6</v>
      </c>
      <c r="D32" s="489" t="s">
        <v>309</v>
      </c>
      <c r="E32" s="490" t="s">
        <v>85</v>
      </c>
      <c r="F32" s="462">
        <v>350000</v>
      </c>
      <c r="G32" s="491">
        <v>0</v>
      </c>
      <c r="H32" s="491">
        <v>0</v>
      </c>
      <c r="I32" s="491">
        <v>0</v>
      </c>
      <c r="J32" s="491">
        <v>0</v>
      </c>
      <c r="K32" s="491">
        <v>0</v>
      </c>
      <c r="L32" s="491">
        <v>0</v>
      </c>
      <c r="M32" s="491">
        <v>0</v>
      </c>
      <c r="N32" s="491">
        <v>0</v>
      </c>
      <c r="O32" s="492"/>
      <c r="P32" s="492"/>
      <c r="Q32" s="492">
        <v>0</v>
      </c>
      <c r="R32" s="290">
        <f>F32/1.19</f>
        <v>294117.64705882355</v>
      </c>
      <c r="S32" s="59">
        <f>G32/1.19</f>
        <v>0</v>
      </c>
      <c r="T32" s="153">
        <f t="shared" ref="T32:Z32" si="17">G32/1.19</f>
        <v>0</v>
      </c>
      <c r="U32" s="138">
        <f t="shared" si="17"/>
        <v>0</v>
      </c>
      <c r="V32" s="59">
        <f t="shared" si="17"/>
        <v>0</v>
      </c>
      <c r="W32" s="138">
        <f t="shared" si="17"/>
        <v>0</v>
      </c>
      <c r="X32" s="59">
        <f t="shared" si="17"/>
        <v>0</v>
      </c>
      <c r="Y32" s="138">
        <f t="shared" si="17"/>
        <v>0</v>
      </c>
      <c r="Z32" s="59">
        <f t="shared" si="17"/>
        <v>0</v>
      </c>
      <c r="AA32" s="59">
        <f t="shared" ref="AA32:AB32" si="18">N32/1.19</f>
        <v>0</v>
      </c>
      <c r="AB32" s="59">
        <f t="shared" si="18"/>
        <v>0</v>
      </c>
      <c r="AC32" s="59">
        <f>N32/1.19</f>
        <v>0</v>
      </c>
      <c r="AD32" s="59">
        <f>R32</f>
        <v>294117.64705882355</v>
      </c>
      <c r="AE32" s="493" t="s">
        <v>197</v>
      </c>
      <c r="AF32" s="493" t="s">
        <v>201</v>
      </c>
      <c r="AG32" s="494" t="s">
        <v>255</v>
      </c>
      <c r="AH32" s="495" t="s">
        <v>253</v>
      </c>
      <c r="AI32" s="496" t="s">
        <v>151</v>
      </c>
      <c r="AJ32" s="497" t="s">
        <v>240</v>
      </c>
    </row>
    <row r="33" spans="1:88" ht="28.5" customHeight="1" thickBot="1" x14ac:dyDescent="0.25">
      <c r="A33" s="411">
        <v>13</v>
      </c>
      <c r="B33" s="429"/>
      <c r="C33" s="488"/>
      <c r="D33" s="728" t="s">
        <v>310</v>
      </c>
      <c r="E33" s="402"/>
      <c r="F33" s="462">
        <f>SUM(F32)</f>
        <v>350000</v>
      </c>
      <c r="G33" s="491"/>
      <c r="H33" s="491"/>
      <c r="I33" s="491"/>
      <c r="J33" s="491"/>
      <c r="K33" s="491"/>
      <c r="L33" s="491"/>
      <c r="M33" s="491"/>
      <c r="N33" s="491"/>
      <c r="O33" s="492"/>
      <c r="P33" s="492"/>
      <c r="Q33" s="492"/>
      <c r="R33" s="59">
        <f>SUM(R32)</f>
        <v>294117.64705882355</v>
      </c>
      <c r="S33" s="153">
        <f t="shared" ref="S33:AC33" si="19">SUM(S32)</f>
        <v>0</v>
      </c>
      <c r="T33" s="153">
        <f t="shared" si="19"/>
        <v>0</v>
      </c>
      <c r="U33" s="153">
        <f t="shared" si="19"/>
        <v>0</v>
      </c>
      <c r="V33" s="153">
        <f t="shared" si="19"/>
        <v>0</v>
      </c>
      <c r="W33" s="153">
        <f t="shared" si="19"/>
        <v>0</v>
      </c>
      <c r="X33" s="153">
        <f t="shared" si="19"/>
        <v>0</v>
      </c>
      <c r="Y33" s="153">
        <f t="shared" si="19"/>
        <v>0</v>
      </c>
      <c r="Z33" s="153">
        <f t="shared" si="19"/>
        <v>0</v>
      </c>
      <c r="AA33" s="153">
        <f t="shared" si="19"/>
        <v>0</v>
      </c>
      <c r="AB33" s="153">
        <f t="shared" si="19"/>
        <v>0</v>
      </c>
      <c r="AC33" s="153">
        <f t="shared" si="19"/>
        <v>0</v>
      </c>
      <c r="AD33" s="59">
        <f>R33</f>
        <v>294117.64705882355</v>
      </c>
      <c r="AE33" s="493"/>
      <c r="AF33" s="719"/>
      <c r="AG33" s="494"/>
      <c r="AH33" s="720"/>
      <c r="AI33" s="721"/>
      <c r="AJ33" s="722"/>
    </row>
    <row r="34" spans="1:88" ht="93" customHeight="1" thickBot="1" x14ac:dyDescent="0.25">
      <c r="A34" s="429">
        <v>14</v>
      </c>
      <c r="B34" s="429" t="s">
        <v>95</v>
      </c>
      <c r="C34" s="488">
        <v>7</v>
      </c>
      <c r="D34" s="728" t="s">
        <v>311</v>
      </c>
      <c r="E34" s="768" t="s">
        <v>314</v>
      </c>
      <c r="F34" s="462">
        <v>180000</v>
      </c>
      <c r="G34" s="491"/>
      <c r="H34" s="491"/>
      <c r="I34" s="491"/>
      <c r="J34" s="491"/>
      <c r="K34" s="491"/>
      <c r="L34" s="491"/>
      <c r="M34" s="491"/>
      <c r="N34" s="491"/>
      <c r="O34" s="492"/>
      <c r="P34" s="492"/>
      <c r="Q34" s="492"/>
      <c r="R34" s="59">
        <f>F34/1.19</f>
        <v>151260.50420168068</v>
      </c>
      <c r="S34" s="153">
        <f t="shared" ref="S34:AC34" si="20">G34/1.19</f>
        <v>0</v>
      </c>
      <c r="T34" s="153">
        <f t="shared" si="20"/>
        <v>0</v>
      </c>
      <c r="U34" s="153">
        <f t="shared" si="20"/>
        <v>0</v>
      </c>
      <c r="V34" s="153">
        <f t="shared" si="20"/>
        <v>0</v>
      </c>
      <c r="W34" s="153">
        <f t="shared" si="20"/>
        <v>0</v>
      </c>
      <c r="X34" s="153">
        <f t="shared" si="20"/>
        <v>0</v>
      </c>
      <c r="Y34" s="153">
        <f t="shared" si="20"/>
        <v>0</v>
      </c>
      <c r="Z34" s="153">
        <f t="shared" si="20"/>
        <v>0</v>
      </c>
      <c r="AA34" s="153">
        <f t="shared" si="20"/>
        <v>0</v>
      </c>
      <c r="AB34" s="153">
        <f t="shared" si="20"/>
        <v>0</v>
      </c>
      <c r="AC34" s="153">
        <f t="shared" si="20"/>
        <v>0</v>
      </c>
      <c r="AD34" s="59">
        <f>R34</f>
        <v>151260.50420168068</v>
      </c>
      <c r="AE34" s="493" t="s">
        <v>197</v>
      </c>
      <c r="AF34" s="493" t="s">
        <v>201</v>
      </c>
      <c r="AG34" s="494" t="s">
        <v>250</v>
      </c>
      <c r="AH34" s="495" t="s">
        <v>253</v>
      </c>
      <c r="AI34" s="496" t="s">
        <v>151</v>
      </c>
      <c r="AJ34" s="730" t="s">
        <v>203</v>
      </c>
    </row>
    <row r="35" spans="1:88" ht="44.25" customHeight="1" thickBot="1" x14ac:dyDescent="0.25">
      <c r="A35" s="429">
        <v>15</v>
      </c>
      <c r="B35" s="429"/>
      <c r="C35" s="488"/>
      <c r="D35" s="723" t="s">
        <v>312</v>
      </c>
      <c r="E35" s="727"/>
      <c r="F35" s="724">
        <f>SUM(F34)</f>
        <v>180000</v>
      </c>
      <c r="G35" s="725"/>
      <c r="H35" s="725"/>
      <c r="I35" s="725"/>
      <c r="J35" s="725"/>
      <c r="K35" s="725"/>
      <c r="L35" s="725"/>
      <c r="M35" s="725"/>
      <c r="N35" s="725"/>
      <c r="O35" s="726"/>
      <c r="P35" s="726"/>
      <c r="Q35" s="726"/>
      <c r="R35" s="627">
        <f>SUM(R34)</f>
        <v>151260.50420168068</v>
      </c>
      <c r="S35" s="153">
        <f t="shared" ref="S35:AC35" si="21">SUM(S34)</f>
        <v>0</v>
      </c>
      <c r="T35" s="153">
        <f t="shared" si="21"/>
        <v>0</v>
      </c>
      <c r="U35" s="153">
        <f t="shared" si="21"/>
        <v>0</v>
      </c>
      <c r="V35" s="153">
        <f t="shared" si="21"/>
        <v>0</v>
      </c>
      <c r="W35" s="153">
        <f t="shared" si="21"/>
        <v>0</v>
      </c>
      <c r="X35" s="153">
        <f t="shared" si="21"/>
        <v>0</v>
      </c>
      <c r="Y35" s="153">
        <f t="shared" si="21"/>
        <v>0</v>
      </c>
      <c r="Z35" s="153">
        <f t="shared" si="21"/>
        <v>0</v>
      </c>
      <c r="AA35" s="153">
        <f t="shared" si="21"/>
        <v>0</v>
      </c>
      <c r="AB35" s="153">
        <f t="shared" si="21"/>
        <v>0</v>
      </c>
      <c r="AC35" s="153">
        <f t="shared" si="21"/>
        <v>0</v>
      </c>
      <c r="AD35" s="59">
        <f>R35</f>
        <v>151260.50420168068</v>
      </c>
      <c r="AE35" s="493"/>
      <c r="AF35" s="493"/>
      <c r="AG35" s="494"/>
      <c r="AH35" s="720"/>
      <c r="AI35" s="721"/>
      <c r="AJ35" s="722"/>
    </row>
    <row r="36" spans="1:88" s="502" customFormat="1" ht="27.75" customHeight="1" thickBot="1" x14ac:dyDescent="0.25">
      <c r="A36" s="411">
        <v>16</v>
      </c>
      <c r="B36" s="498"/>
      <c r="C36" s="481"/>
      <c r="D36" s="461" t="s">
        <v>89</v>
      </c>
      <c r="E36" s="461"/>
      <c r="F36" s="499">
        <f>F31+F32</f>
        <v>458700</v>
      </c>
      <c r="G36" s="500">
        <f t="shared" ref="G36:Q36" si="22">G31+G32</f>
        <v>66000</v>
      </c>
      <c r="H36" s="500">
        <f t="shared" si="22"/>
        <v>24000</v>
      </c>
      <c r="I36" s="500">
        <f t="shared" si="22"/>
        <v>0</v>
      </c>
      <c r="J36" s="500">
        <f t="shared" si="22"/>
        <v>669000</v>
      </c>
      <c r="K36" s="500">
        <f t="shared" si="22"/>
        <v>30000</v>
      </c>
      <c r="L36" s="500">
        <f t="shared" si="22"/>
        <v>40000</v>
      </c>
      <c r="M36" s="500">
        <f t="shared" si="22"/>
        <v>0</v>
      </c>
      <c r="N36" s="500">
        <f t="shared" si="22"/>
        <v>20000</v>
      </c>
      <c r="O36" s="501"/>
      <c r="P36" s="501"/>
      <c r="Q36" s="501">
        <f t="shared" si="22"/>
        <v>482000</v>
      </c>
      <c r="R36" s="59">
        <f>R31+R33+R35</f>
        <v>704789.91596638656</v>
      </c>
      <c r="S36" s="59">
        <f>S31+S33+S35</f>
        <v>60550.458715596324</v>
      </c>
      <c r="T36" s="59">
        <f>T31+T33+T35</f>
        <v>22018.34862385321</v>
      </c>
      <c r="U36" s="59">
        <f t="shared" ref="U36:W36" si="23">U31+U33+U35</f>
        <v>0</v>
      </c>
      <c r="V36" s="59">
        <f t="shared" si="23"/>
        <v>613530.1827152879</v>
      </c>
      <c r="W36" s="59">
        <f t="shared" si="23"/>
        <v>27522.935779816511</v>
      </c>
      <c r="X36" s="59">
        <f>X31+X33+X35</f>
        <v>36697.247706422015</v>
      </c>
      <c r="Y36" s="59">
        <f>Y31+Y33+Y35</f>
        <v>0</v>
      </c>
      <c r="Z36" s="59">
        <f t="shared" ref="Z36" si="24">Z31+Z33+Z35</f>
        <v>18348.623853211007</v>
      </c>
      <c r="AA36" s="59">
        <f t="shared" ref="AA36" si="25">AA31+AA33+AA35</f>
        <v>36697.247706422015</v>
      </c>
      <c r="AB36" s="59">
        <f t="shared" ref="AB36" si="26">AB31+AB33+AB35</f>
        <v>27522.935779816511</v>
      </c>
      <c r="AC36" s="59">
        <f>AC31+AC33+AC35</f>
        <v>442201.83486238529</v>
      </c>
      <c r="AD36" s="59">
        <f>AD31+AD33+AD35</f>
        <v>1989879.7317091974</v>
      </c>
      <c r="AE36" s="493"/>
      <c r="AG36" s="503"/>
      <c r="AH36" s="504"/>
      <c r="AI36" s="505"/>
      <c r="AJ36" s="506"/>
      <c r="AK36" s="373"/>
      <c r="AL36" s="373"/>
      <c r="AM36" s="373"/>
      <c r="AN36" s="373"/>
      <c r="AO36" s="373"/>
      <c r="AP36" s="373"/>
      <c r="AQ36" s="373"/>
      <c r="AR36" s="373"/>
      <c r="AS36" s="373"/>
      <c r="AT36" s="373"/>
      <c r="AU36" s="373"/>
      <c r="AV36" s="373"/>
      <c r="AW36" s="373"/>
      <c r="AX36" s="373"/>
      <c r="AY36" s="373"/>
      <c r="AZ36" s="373"/>
      <c r="BA36" s="373"/>
      <c r="BB36" s="373"/>
      <c r="BC36" s="373"/>
      <c r="BD36" s="373"/>
      <c r="BE36" s="373"/>
      <c r="BF36" s="373"/>
      <c r="BG36" s="373"/>
      <c r="BH36" s="373"/>
      <c r="BI36" s="373"/>
      <c r="BJ36" s="373"/>
      <c r="BK36" s="373"/>
      <c r="BL36" s="373"/>
      <c r="BM36" s="373"/>
      <c r="BN36" s="373"/>
      <c r="BO36" s="373"/>
      <c r="BP36" s="373"/>
      <c r="BQ36" s="373"/>
      <c r="BR36" s="373"/>
      <c r="BS36" s="373"/>
      <c r="BT36" s="373"/>
      <c r="BU36" s="373"/>
      <c r="BV36" s="373"/>
      <c r="BW36" s="373"/>
      <c r="BX36" s="373"/>
      <c r="BY36" s="373"/>
      <c r="BZ36" s="373"/>
      <c r="CA36" s="373"/>
      <c r="CB36" s="373"/>
      <c r="CC36" s="373"/>
      <c r="CD36" s="373"/>
      <c r="CE36" s="373"/>
      <c r="CF36" s="373"/>
      <c r="CG36" s="373"/>
      <c r="CH36" s="373"/>
      <c r="CI36" s="373"/>
      <c r="CJ36" s="373"/>
    </row>
    <row r="39" spans="1:88" ht="15.75" x14ac:dyDescent="0.25">
      <c r="A39" s="633"/>
      <c r="B39" s="633"/>
      <c r="C39" s="633"/>
      <c r="D39" s="666" t="s">
        <v>132</v>
      </c>
      <c r="E39" s="11"/>
      <c r="F39" s="788"/>
      <c r="G39" s="62"/>
      <c r="H39" s="62"/>
      <c r="I39" s="62"/>
      <c r="J39" s="62"/>
      <c r="K39" s="62"/>
      <c r="L39" s="62"/>
      <c r="M39" s="62"/>
      <c r="N39" s="789"/>
      <c r="O39" s="789"/>
      <c r="P39" s="789"/>
      <c r="Q39" s="769"/>
      <c r="R39" s="665"/>
      <c r="S39" s="633"/>
      <c r="T39" s="832" t="s">
        <v>155</v>
      </c>
      <c r="U39" s="832"/>
      <c r="V39" s="832"/>
      <c r="W39" s="251"/>
      <c r="X39" s="833" t="s">
        <v>157</v>
      </c>
      <c r="Y39" s="833"/>
      <c r="Z39" s="578"/>
      <c r="AA39" s="578"/>
      <c r="AB39" s="578"/>
      <c r="AC39" s="836" t="s">
        <v>228</v>
      </c>
      <c r="AD39" s="836"/>
      <c r="AE39" s="836"/>
      <c r="AF39" s="836"/>
      <c r="AG39" s="836"/>
      <c r="AH39" s="836"/>
      <c r="AI39" s="836"/>
      <c r="AJ39" s="836"/>
      <c r="AK39" s="836"/>
      <c r="AL39" s="665"/>
    </row>
    <row r="40" spans="1:88" ht="15.75" customHeight="1" x14ac:dyDescent="0.25">
      <c r="A40" s="834" t="s">
        <v>149</v>
      </c>
      <c r="B40" s="834"/>
      <c r="C40" s="834"/>
      <c r="D40" s="834"/>
      <c r="E40" s="11"/>
      <c r="F40" s="788"/>
      <c r="G40" s="62"/>
      <c r="H40" s="62"/>
      <c r="I40" s="62"/>
      <c r="J40" s="62"/>
      <c r="K40" s="62"/>
      <c r="L40" s="62"/>
      <c r="M40" s="62"/>
      <c r="N40" s="789"/>
      <c r="O40" s="789"/>
      <c r="P40" s="789"/>
      <c r="Q40" s="769"/>
      <c r="R40" s="665"/>
      <c r="S40" s="836" t="s">
        <v>156</v>
      </c>
      <c r="T40" s="836"/>
      <c r="U40" s="836"/>
      <c r="V40" s="836"/>
      <c r="W40" s="836"/>
      <c r="X40" s="837" t="s">
        <v>226</v>
      </c>
      <c r="Y40" s="837"/>
      <c r="Z40" s="837"/>
      <c r="AA40" s="255"/>
      <c r="AB40" s="255"/>
      <c r="AC40" s="838" t="s">
        <v>234</v>
      </c>
      <c r="AD40" s="838"/>
      <c r="AE40" s="838"/>
      <c r="AF40" s="838"/>
      <c r="AG40" s="838"/>
      <c r="AH40" s="838"/>
      <c r="AI40" s="838"/>
      <c r="AJ40" s="838"/>
      <c r="AK40" s="838"/>
      <c r="AL40" s="838"/>
    </row>
    <row r="41" spans="1:88" ht="15.75" customHeight="1" x14ac:dyDescent="0.25">
      <c r="A41" s="633"/>
      <c r="B41" s="834" t="s">
        <v>241</v>
      </c>
      <c r="C41" s="834"/>
      <c r="D41" s="834"/>
      <c r="E41" s="11"/>
      <c r="F41" s="788"/>
      <c r="G41" s="62"/>
      <c r="H41" s="62"/>
      <c r="I41" s="62"/>
      <c r="J41" s="62"/>
      <c r="K41" s="62"/>
      <c r="L41" s="62"/>
      <c r="M41" s="62"/>
      <c r="N41" s="789"/>
      <c r="O41" s="789"/>
      <c r="P41" s="789"/>
      <c r="Q41" s="769"/>
      <c r="R41" s="665"/>
      <c r="S41" s="633"/>
      <c r="T41" s="834" t="s">
        <v>124</v>
      </c>
      <c r="U41" s="834"/>
      <c r="V41" s="834"/>
      <c r="W41" s="834"/>
      <c r="X41" s="833" t="s">
        <v>227</v>
      </c>
      <c r="Y41" s="833"/>
      <c r="Z41" s="833"/>
      <c r="AA41" s="578"/>
      <c r="AB41" s="578"/>
      <c r="AC41" s="633"/>
      <c r="AD41" s="260"/>
      <c r="AE41" s="672"/>
      <c r="AF41" s="672"/>
      <c r="AG41" s="672"/>
      <c r="AH41" s="672"/>
      <c r="AI41" s="672"/>
      <c r="AJ41" s="665"/>
      <c r="AK41" s="665"/>
      <c r="AL41" s="665"/>
    </row>
    <row r="42" spans="1:88" ht="17.25" customHeight="1" x14ac:dyDescent="0.25">
      <c r="D42" s="509"/>
      <c r="T42" s="507"/>
      <c r="U42" s="507"/>
      <c r="V42" s="507"/>
      <c r="W42" s="507"/>
      <c r="X42" s="507"/>
      <c r="Y42" s="507"/>
      <c r="Z42" s="507"/>
      <c r="AA42" s="507"/>
      <c r="AB42" s="507"/>
      <c r="AD42" s="835"/>
      <c r="AE42" s="835"/>
      <c r="AF42" s="835"/>
      <c r="AG42" s="835"/>
      <c r="AH42" s="835"/>
      <c r="AI42" s="508"/>
    </row>
  </sheetData>
  <mergeCells count="37">
    <mergeCell ref="T39:V39"/>
    <mergeCell ref="X39:Y39"/>
    <mergeCell ref="B41:D41"/>
    <mergeCell ref="X41:Z41"/>
    <mergeCell ref="AD42:AH42"/>
    <mergeCell ref="A40:D40"/>
    <mergeCell ref="S40:W40"/>
    <mergeCell ref="X40:Z40"/>
    <mergeCell ref="T41:W41"/>
    <mergeCell ref="AC39:AK39"/>
    <mergeCell ref="AC40:AL40"/>
    <mergeCell ref="AC1:AE1"/>
    <mergeCell ref="B2:E2"/>
    <mergeCell ref="B3:E3"/>
    <mergeCell ref="C8:AJ8"/>
    <mergeCell ref="AC4:AL4"/>
    <mergeCell ref="AC2:AE2"/>
    <mergeCell ref="B1:R1"/>
    <mergeCell ref="AG17:AH17"/>
    <mergeCell ref="U9:W9"/>
    <mergeCell ref="A18:A19"/>
    <mergeCell ref="B18:B19"/>
    <mergeCell ref="C18:C19"/>
    <mergeCell ref="D18:D19"/>
    <mergeCell ref="E18:E19"/>
    <mergeCell ref="T13:X13"/>
    <mergeCell ref="V17:Y17"/>
    <mergeCell ref="F17:I17"/>
    <mergeCell ref="J17:M17"/>
    <mergeCell ref="S17:U17"/>
    <mergeCell ref="AI18:AI19"/>
    <mergeCell ref="AJ18:AJ19"/>
    <mergeCell ref="AE23:AE24"/>
    <mergeCell ref="AE18:AE19"/>
    <mergeCell ref="AG18:AG19"/>
    <mergeCell ref="AH18:AH19"/>
    <mergeCell ref="AF18:AF19"/>
  </mergeCells>
  <pageMargins left="0.36811023599999998"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5"/>
  <sheetViews>
    <sheetView topLeftCell="A2" zoomScale="85" zoomScaleNormal="85" workbookViewId="0">
      <selection activeCell="R108" sqref="R108"/>
    </sheetView>
  </sheetViews>
  <sheetFormatPr defaultRowHeight="15.75" x14ac:dyDescent="0.2"/>
  <cols>
    <col min="1" max="1" width="4.85546875" style="9" customWidth="1"/>
    <col min="2" max="2" width="10.85546875" style="10" customWidth="1"/>
    <col min="3" max="3" width="6.85546875" style="9" customWidth="1"/>
    <col min="4" max="4" width="25.28515625" style="16" customWidth="1"/>
    <col min="5" max="5" width="12.7109375" style="12" customWidth="1"/>
    <col min="6" max="6" width="12.7109375" style="15" hidden="1" customWidth="1"/>
    <col min="7" max="7" width="11.7109375" style="13" hidden="1" customWidth="1"/>
    <col min="8" max="8" width="10.85546875" style="13" hidden="1" customWidth="1"/>
    <col min="9" max="9" width="10.140625" style="13" hidden="1" customWidth="1"/>
    <col min="10" max="10" width="10" style="13" hidden="1" customWidth="1"/>
    <col min="11" max="11" width="10.28515625" style="13" hidden="1" customWidth="1"/>
    <col min="12" max="12" width="9.42578125" style="13" hidden="1" customWidth="1"/>
    <col min="13" max="13" width="10.140625" style="13" hidden="1" customWidth="1"/>
    <col min="14" max="14" width="9.42578125" style="13" hidden="1" customWidth="1"/>
    <col min="15" max="15" width="7.42578125" style="13" hidden="1" customWidth="1"/>
    <col min="16" max="17" width="7.42578125" style="611" hidden="1" customWidth="1"/>
    <col min="18" max="18" width="12.140625" style="9" customWidth="1"/>
    <col min="19" max="19" width="10.85546875" style="9" customWidth="1"/>
    <col min="20" max="20" width="11.85546875" style="9" customWidth="1"/>
    <col min="21" max="21" width="10.5703125" style="9" customWidth="1"/>
    <col min="22" max="22" width="11.7109375" style="9" customWidth="1"/>
    <col min="23" max="23" width="11.140625" style="9" customWidth="1"/>
    <col min="24" max="24" width="10.7109375" style="9" customWidth="1"/>
    <col min="25" max="25" width="11.42578125" style="9" customWidth="1"/>
    <col min="26" max="26" width="10.5703125" style="9" customWidth="1"/>
    <col min="27" max="29" width="11.42578125" style="9" customWidth="1"/>
    <col min="30" max="30" width="12.140625" style="9" customWidth="1"/>
    <col min="31" max="31" width="10" style="9" customWidth="1"/>
    <col min="32" max="32" width="10.7109375" style="13" customWidth="1"/>
    <col min="33" max="33" width="12.28515625" style="13" customWidth="1"/>
    <col min="34" max="16384" width="9.140625" style="13"/>
  </cols>
  <sheetData>
    <row r="1" spans="1:33" hidden="1" x14ac:dyDescent="0.2"/>
    <row r="2" spans="1:33" x14ac:dyDescent="0.2">
      <c r="D2" s="11"/>
      <c r="F2" s="11"/>
      <c r="AF2" s="14"/>
    </row>
    <row r="3" spans="1:33" ht="15" customHeight="1" x14ac:dyDescent="0.2">
      <c r="A3" s="839"/>
      <c r="B3" s="839"/>
      <c r="C3" s="839"/>
      <c r="D3" s="839"/>
      <c r="E3" s="839"/>
      <c r="F3" s="839"/>
      <c r="G3" s="839"/>
      <c r="H3" s="839"/>
      <c r="I3" s="839"/>
      <c r="J3" s="839"/>
      <c r="K3" s="839"/>
      <c r="L3" s="839"/>
      <c r="M3" s="839"/>
      <c r="N3" s="839"/>
      <c r="O3" s="839"/>
      <c r="P3" s="839"/>
      <c r="Q3" s="839"/>
      <c r="R3" s="839"/>
      <c r="S3" s="839"/>
      <c r="T3" s="839"/>
      <c r="U3" s="839"/>
      <c r="V3" s="839"/>
      <c r="W3" s="839"/>
      <c r="X3" s="839"/>
      <c r="Y3" s="839"/>
      <c r="Z3" s="839"/>
      <c r="AA3" s="839"/>
      <c r="AB3" s="839"/>
      <c r="AC3" s="839"/>
      <c r="AD3" s="839"/>
      <c r="AE3" s="839"/>
      <c r="AF3" s="839"/>
      <c r="AG3" s="839"/>
    </row>
    <row r="4" spans="1:33" ht="25.5" customHeight="1" x14ac:dyDescent="0.2">
      <c r="D4" s="10"/>
      <c r="E4" s="851" t="s">
        <v>145</v>
      </c>
      <c r="F4" s="851"/>
      <c r="G4" s="851"/>
      <c r="H4" s="851"/>
      <c r="I4" s="851"/>
      <c r="J4" s="851"/>
      <c r="K4" s="851"/>
      <c r="L4" s="851"/>
      <c r="M4" s="851"/>
      <c r="N4" s="851"/>
      <c r="O4" s="851"/>
      <c r="P4" s="851"/>
      <c r="Q4" s="851"/>
      <c r="R4" s="851"/>
      <c r="S4" s="851"/>
      <c r="T4" s="851"/>
      <c r="U4" s="851"/>
      <c r="V4" s="851"/>
      <c r="W4" s="851"/>
      <c r="X4" s="851"/>
      <c r="Y4" s="851"/>
      <c r="Z4" s="851"/>
      <c r="AA4" s="851"/>
      <c r="AB4" s="619"/>
      <c r="AC4" s="619"/>
    </row>
    <row r="5" spans="1:33" ht="15" customHeight="1" x14ac:dyDescent="0.2">
      <c r="D5" s="10"/>
      <c r="F5" s="10"/>
      <c r="G5" s="10"/>
      <c r="H5" s="10"/>
      <c r="I5" s="10"/>
      <c r="J5" s="10"/>
      <c r="K5" s="10"/>
      <c r="L5" s="10"/>
      <c r="M5" s="10"/>
      <c r="N5" s="10"/>
      <c r="O5" s="10"/>
      <c r="P5" s="610"/>
      <c r="Q5" s="610"/>
    </row>
    <row r="6" spans="1:33" s="589" customFormat="1" ht="15" customHeight="1" x14ac:dyDescent="0.2">
      <c r="A6" s="9"/>
      <c r="B6" s="587"/>
      <c r="C6" s="9"/>
      <c r="D6" s="587"/>
      <c r="E6" s="12"/>
      <c r="F6" s="587"/>
      <c r="G6" s="587"/>
      <c r="H6" s="587"/>
      <c r="I6" s="587"/>
      <c r="J6" s="587"/>
      <c r="K6" s="587"/>
      <c r="L6" s="587"/>
      <c r="M6" s="587"/>
      <c r="N6" s="587"/>
      <c r="O6" s="587"/>
      <c r="P6" s="610"/>
      <c r="Q6" s="610"/>
      <c r="R6" s="9"/>
      <c r="S6" s="9"/>
      <c r="T6" s="9"/>
      <c r="U6" s="9"/>
      <c r="V6" s="9"/>
      <c r="W6" s="9"/>
      <c r="X6" s="9"/>
      <c r="Y6" s="9"/>
      <c r="Z6" s="9"/>
      <c r="AA6" s="9"/>
      <c r="AB6" s="9"/>
      <c r="AC6" s="9"/>
      <c r="AD6" s="9"/>
      <c r="AE6" s="9"/>
    </row>
    <row r="7" spans="1:33" x14ac:dyDescent="0.2">
      <c r="B7" s="14"/>
      <c r="C7" s="14"/>
      <c r="D7" s="14"/>
    </row>
    <row r="8" spans="1:33" x14ac:dyDescent="0.2">
      <c r="B8" s="14"/>
      <c r="C8" s="14"/>
      <c r="D8" s="14"/>
    </row>
    <row r="9" spans="1:33" ht="16.5" thickBot="1" x14ac:dyDescent="0.25">
      <c r="B9" s="9"/>
      <c r="C9" s="14"/>
      <c r="D9" s="9"/>
    </row>
    <row r="10" spans="1:33" ht="21" customHeight="1" thickBot="1" x14ac:dyDescent="0.25">
      <c r="E10" s="17" t="s">
        <v>3</v>
      </c>
      <c r="F10" s="641" t="s">
        <v>162</v>
      </c>
      <c r="G10" s="642"/>
      <c r="H10" s="642"/>
      <c r="I10" s="643"/>
      <c r="J10" s="844" t="s">
        <v>134</v>
      </c>
      <c r="K10" s="844"/>
      <c r="L10" s="844"/>
      <c r="M10" s="844"/>
      <c r="N10" s="845"/>
      <c r="O10" s="3" t="s">
        <v>135</v>
      </c>
      <c r="P10" s="618"/>
      <c r="Q10" s="618"/>
      <c r="R10" s="622" t="s">
        <v>244</v>
      </c>
      <c r="S10" s="844" t="s">
        <v>243</v>
      </c>
      <c r="T10" s="844"/>
      <c r="U10" s="845"/>
      <c r="V10" s="846" t="s">
        <v>134</v>
      </c>
      <c r="W10" s="844"/>
      <c r="X10" s="844"/>
      <c r="Y10" s="844"/>
      <c r="Z10" s="845"/>
      <c r="AA10" s="18" t="s">
        <v>135</v>
      </c>
      <c r="AB10" s="786" t="s">
        <v>272</v>
      </c>
      <c r="AC10" s="18" t="s">
        <v>273</v>
      </c>
      <c r="AD10" s="19"/>
      <c r="AE10" s="20"/>
      <c r="AF10" s="839"/>
      <c r="AG10" s="839"/>
    </row>
    <row r="11" spans="1:33" s="10" customFormat="1" ht="112.5" customHeight="1" thickBot="1" x14ac:dyDescent="0.25">
      <c r="A11" s="840" t="s">
        <v>5</v>
      </c>
      <c r="B11" s="842" t="s">
        <v>6</v>
      </c>
      <c r="C11" s="840" t="s">
        <v>7</v>
      </c>
      <c r="D11" s="840" t="s">
        <v>211</v>
      </c>
      <c r="E11" s="852" t="s">
        <v>8</v>
      </c>
      <c r="F11" s="21" t="s">
        <v>168</v>
      </c>
      <c r="G11" s="21" t="s">
        <v>169</v>
      </c>
      <c r="H11" s="22" t="s">
        <v>170</v>
      </c>
      <c r="I11" s="21" t="s">
        <v>171</v>
      </c>
      <c r="J11" s="21" t="s">
        <v>172</v>
      </c>
      <c r="K11" s="21" t="s">
        <v>173</v>
      </c>
      <c r="L11" s="21" t="s">
        <v>175</v>
      </c>
      <c r="M11" s="21" t="s">
        <v>245</v>
      </c>
      <c r="N11" s="21" t="s">
        <v>176</v>
      </c>
      <c r="O11" s="21" t="s">
        <v>177</v>
      </c>
      <c r="P11" s="393" t="s">
        <v>271</v>
      </c>
      <c r="Q11" s="644" t="s">
        <v>274</v>
      </c>
      <c r="R11" s="21" t="s">
        <v>174</v>
      </c>
      <c r="S11" s="23" t="s">
        <v>213</v>
      </c>
      <c r="T11" s="23" t="s">
        <v>206</v>
      </c>
      <c r="U11" s="23" t="s">
        <v>207</v>
      </c>
      <c r="V11" s="23" t="s">
        <v>212</v>
      </c>
      <c r="W11" s="23" t="s">
        <v>208</v>
      </c>
      <c r="X11" s="23" t="s">
        <v>209</v>
      </c>
      <c r="Y11" s="23" t="s">
        <v>246</v>
      </c>
      <c r="Z11" s="23" t="s">
        <v>210</v>
      </c>
      <c r="AA11" s="23" t="s">
        <v>98</v>
      </c>
      <c r="AB11" s="785" t="s">
        <v>271</v>
      </c>
      <c r="AC11" s="644" t="s">
        <v>274</v>
      </c>
      <c r="AD11" s="24" t="s">
        <v>4</v>
      </c>
      <c r="AE11" s="849" t="s">
        <v>136</v>
      </c>
      <c r="AF11" s="878" t="s">
        <v>137</v>
      </c>
      <c r="AG11" s="847" t="s">
        <v>138</v>
      </c>
    </row>
    <row r="12" spans="1:33" s="10" customFormat="1" ht="75.75" customHeight="1" thickBot="1" x14ac:dyDescent="0.25">
      <c r="A12" s="841"/>
      <c r="B12" s="843"/>
      <c r="C12" s="841"/>
      <c r="D12" s="841"/>
      <c r="E12" s="853"/>
      <c r="F12" s="25" t="s">
        <v>9</v>
      </c>
      <c r="G12" s="25" t="s">
        <v>9</v>
      </c>
      <c r="H12" s="8" t="s">
        <v>9</v>
      </c>
      <c r="I12" s="25" t="s">
        <v>9</v>
      </c>
      <c r="J12" s="25" t="s">
        <v>9</v>
      </c>
      <c r="K12" s="25" t="s">
        <v>9</v>
      </c>
      <c r="L12" s="25" t="s">
        <v>9</v>
      </c>
      <c r="M12" s="25" t="s">
        <v>9</v>
      </c>
      <c r="N12" s="25" t="s">
        <v>9</v>
      </c>
      <c r="O12" s="25" t="s">
        <v>9</v>
      </c>
      <c r="P12" s="25" t="s">
        <v>9</v>
      </c>
      <c r="Q12" s="25" t="s">
        <v>9</v>
      </c>
      <c r="R12" s="26" t="s">
        <v>220</v>
      </c>
      <c r="S12" s="27" t="s">
        <v>158</v>
      </c>
      <c r="T12" s="28" t="s">
        <v>10</v>
      </c>
      <c r="U12" s="28" t="s">
        <v>10</v>
      </c>
      <c r="V12" s="28" t="s">
        <v>218</v>
      </c>
      <c r="W12" s="28" t="s">
        <v>11</v>
      </c>
      <c r="X12" s="28" t="s">
        <v>10</v>
      </c>
      <c r="Y12" s="28" t="s">
        <v>10</v>
      </c>
      <c r="Z12" s="28" t="s">
        <v>10</v>
      </c>
      <c r="AA12" s="28" t="s">
        <v>10</v>
      </c>
      <c r="AB12" s="28" t="s">
        <v>10</v>
      </c>
      <c r="AC12" s="28" t="s">
        <v>10</v>
      </c>
      <c r="AD12" s="29" t="s">
        <v>219</v>
      </c>
      <c r="AE12" s="850"/>
      <c r="AF12" s="879"/>
      <c r="AG12" s="848"/>
    </row>
    <row r="13" spans="1:33" ht="30.75" customHeight="1" x14ac:dyDescent="0.2">
      <c r="A13" s="856">
        <v>1</v>
      </c>
      <c r="B13" s="917" t="s">
        <v>12</v>
      </c>
      <c r="C13" s="856">
        <v>1</v>
      </c>
      <c r="D13" s="913" t="s">
        <v>265</v>
      </c>
      <c r="E13" s="932" t="s">
        <v>13</v>
      </c>
      <c r="F13" s="935">
        <v>21300</v>
      </c>
      <c r="G13" s="31"/>
      <c r="H13" s="935">
        <v>1200</v>
      </c>
      <c r="I13" s="32"/>
      <c r="J13" s="31"/>
      <c r="K13" s="31"/>
      <c r="L13" s="31"/>
      <c r="M13" s="31"/>
      <c r="N13" s="31"/>
      <c r="O13" s="31"/>
      <c r="P13" s="856">
        <v>3000</v>
      </c>
      <c r="Q13" s="856">
        <v>1000</v>
      </c>
      <c r="R13" s="868">
        <f>F23/1.19</f>
        <v>17899.159663865546</v>
      </c>
      <c r="S13" s="868">
        <v>840.34</v>
      </c>
      <c r="T13" s="868">
        <f>H13/1.19</f>
        <v>1008.4033613445379</v>
      </c>
      <c r="U13" s="868">
        <f>I18/1.19</f>
        <v>420.1680672268908</v>
      </c>
      <c r="V13" s="868">
        <f>J23/1.19</f>
        <v>2941.1764705882356</v>
      </c>
      <c r="W13" s="868">
        <f>K18/1.19</f>
        <v>840.3361344537816</v>
      </c>
      <c r="X13" s="868">
        <f>L18/1.19</f>
        <v>840.3361344537816</v>
      </c>
      <c r="Y13" s="868">
        <f>M18/1.19</f>
        <v>420.1680672268908</v>
      </c>
      <c r="Z13" s="868">
        <f>N18/1.19</f>
        <v>840.3361344537816</v>
      </c>
      <c r="AA13" s="868">
        <f>O18/1.19</f>
        <v>840.3361344537816</v>
      </c>
      <c r="AB13" s="868">
        <f>P13/1.19</f>
        <v>2521.0084033613448</v>
      </c>
      <c r="AC13" s="868">
        <f>Q13/1.19</f>
        <v>840.3361344537816</v>
      </c>
      <c r="AD13" s="868">
        <f>R13+S13+T13+U13+V13+W13+X13+Y13+Z13+AA13+AB13+AC13</f>
        <v>30252.104705882353</v>
      </c>
      <c r="AE13" s="897" t="s">
        <v>140</v>
      </c>
      <c r="AF13" s="919" t="s">
        <v>318</v>
      </c>
      <c r="AG13" s="921" t="s">
        <v>258</v>
      </c>
    </row>
    <row r="14" spans="1:33" ht="32.25" customHeight="1" x14ac:dyDescent="0.2">
      <c r="A14" s="857"/>
      <c r="B14" s="918"/>
      <c r="C14" s="857"/>
      <c r="D14" s="914"/>
      <c r="E14" s="933"/>
      <c r="F14" s="936"/>
      <c r="G14" s="36"/>
      <c r="H14" s="936"/>
      <c r="I14" s="38"/>
      <c r="J14" s="36"/>
      <c r="K14" s="36"/>
      <c r="L14" s="36"/>
      <c r="M14" s="36"/>
      <c r="N14" s="36"/>
      <c r="O14" s="36"/>
      <c r="P14" s="857"/>
      <c r="Q14" s="857"/>
      <c r="R14" s="899"/>
      <c r="S14" s="899"/>
      <c r="T14" s="899"/>
      <c r="U14" s="899"/>
      <c r="V14" s="899"/>
      <c r="W14" s="899"/>
      <c r="X14" s="899"/>
      <c r="Y14" s="899"/>
      <c r="Z14" s="899"/>
      <c r="AA14" s="899"/>
      <c r="AB14" s="899"/>
      <c r="AC14" s="899"/>
      <c r="AD14" s="899"/>
      <c r="AE14" s="900"/>
      <c r="AF14" s="920"/>
      <c r="AG14" s="922"/>
    </row>
    <row r="15" spans="1:33" ht="22.5" hidden="1" customHeight="1" thickBot="1" x14ac:dyDescent="0.25">
      <c r="A15" s="857"/>
      <c r="B15" s="918"/>
      <c r="C15" s="857"/>
      <c r="D15" s="914"/>
      <c r="E15" s="933"/>
      <c r="F15" s="35"/>
      <c r="G15" s="36"/>
      <c r="H15" s="37"/>
      <c r="I15" s="38"/>
      <c r="J15" s="36"/>
      <c r="K15" s="36"/>
      <c r="L15" s="36"/>
      <c r="M15" s="36"/>
      <c r="N15" s="36"/>
      <c r="O15" s="36"/>
      <c r="P15" s="36"/>
      <c r="Q15" s="36"/>
      <c r="R15" s="899"/>
      <c r="S15" s="899"/>
      <c r="T15" s="899"/>
      <c r="U15" s="899"/>
      <c r="V15" s="899"/>
      <c r="W15" s="899"/>
      <c r="X15" s="899"/>
      <c r="Y15" s="899"/>
      <c r="Z15" s="899"/>
      <c r="AA15" s="899"/>
      <c r="AB15" s="609"/>
      <c r="AC15" s="609"/>
      <c r="AD15" s="899"/>
      <c r="AE15" s="900"/>
      <c r="AF15" s="920"/>
      <c r="AG15" s="922"/>
    </row>
    <row r="16" spans="1:33" ht="6.75" hidden="1" customHeight="1" thickBot="1" x14ac:dyDescent="0.25">
      <c r="A16" s="857"/>
      <c r="B16" s="918"/>
      <c r="C16" s="857"/>
      <c r="D16" s="914"/>
      <c r="E16" s="933"/>
      <c r="F16" s="35"/>
      <c r="G16" s="36"/>
      <c r="H16" s="42"/>
      <c r="I16" s="38"/>
      <c r="J16" s="36"/>
      <c r="K16" s="36"/>
      <c r="L16" s="36"/>
      <c r="M16" s="36"/>
      <c r="N16" s="36"/>
      <c r="O16" s="36"/>
      <c r="P16" s="36"/>
      <c r="Q16" s="36"/>
      <c r="R16" s="899"/>
      <c r="S16" s="899"/>
      <c r="T16" s="899"/>
      <c r="U16" s="899"/>
      <c r="V16" s="899"/>
      <c r="W16" s="899"/>
      <c r="X16" s="899"/>
      <c r="Y16" s="899"/>
      <c r="Z16" s="899"/>
      <c r="AA16" s="899"/>
      <c r="AB16" s="609"/>
      <c r="AC16" s="609"/>
      <c r="AD16" s="899"/>
      <c r="AE16" s="900"/>
      <c r="AF16" s="920"/>
      <c r="AG16" s="922"/>
    </row>
    <row r="17" spans="1:50" ht="6" hidden="1" customHeight="1" thickBot="1" x14ac:dyDescent="0.25">
      <c r="A17" s="857"/>
      <c r="B17" s="918"/>
      <c r="C17" s="857"/>
      <c r="D17" s="914"/>
      <c r="E17" s="933"/>
      <c r="F17" s="35"/>
      <c r="G17" s="36"/>
      <c r="H17" s="37"/>
      <c r="I17" s="38"/>
      <c r="J17" s="36"/>
      <c r="K17" s="36"/>
      <c r="L17" s="36"/>
      <c r="M17" s="36"/>
      <c r="N17" s="36"/>
      <c r="O17" s="36"/>
      <c r="P17" s="36"/>
      <c r="Q17" s="36"/>
      <c r="R17" s="899"/>
      <c r="S17" s="899"/>
      <c r="T17" s="899"/>
      <c r="U17" s="899"/>
      <c r="V17" s="899"/>
      <c r="W17" s="899"/>
      <c r="X17" s="899"/>
      <c r="Y17" s="899"/>
      <c r="Z17" s="899"/>
      <c r="AA17" s="899"/>
      <c r="AB17" s="609"/>
      <c r="AC17" s="609"/>
      <c r="AD17" s="899"/>
      <c r="AE17" s="900"/>
      <c r="AF17" s="920"/>
      <c r="AG17" s="922"/>
    </row>
    <row r="18" spans="1:50" ht="33.75" hidden="1" customHeight="1" thickBot="1" x14ac:dyDescent="0.25">
      <c r="A18" s="857"/>
      <c r="B18" s="918"/>
      <c r="C18" s="857"/>
      <c r="D18" s="914"/>
      <c r="E18" s="933"/>
      <c r="F18" s="43">
        <v>21000</v>
      </c>
      <c r="G18" s="44">
        <v>1000</v>
      </c>
      <c r="H18" s="45">
        <v>1500</v>
      </c>
      <c r="I18" s="284">
        <v>500</v>
      </c>
      <c r="J18" s="44">
        <v>3000</v>
      </c>
      <c r="K18" s="44">
        <v>1000</v>
      </c>
      <c r="L18" s="44">
        <v>1000</v>
      </c>
      <c r="M18" s="44">
        <v>500</v>
      </c>
      <c r="N18" s="44">
        <v>1000</v>
      </c>
      <c r="O18" s="44">
        <v>1000</v>
      </c>
      <c r="P18" s="44"/>
      <c r="Q18" s="44"/>
      <c r="R18" s="899"/>
      <c r="S18" s="899"/>
      <c r="T18" s="899"/>
      <c r="U18" s="899"/>
      <c r="V18" s="899"/>
      <c r="W18" s="899"/>
      <c r="X18" s="899"/>
      <c r="Y18" s="899"/>
      <c r="Z18" s="899"/>
      <c r="AA18" s="899"/>
      <c r="AB18" s="609"/>
      <c r="AC18" s="609"/>
      <c r="AD18" s="899"/>
      <c r="AE18" s="900"/>
      <c r="AF18" s="920"/>
      <c r="AG18" s="922"/>
    </row>
    <row r="19" spans="1:50" ht="35.25" hidden="1" customHeight="1" thickBot="1" x14ac:dyDescent="0.25">
      <c r="A19" s="857"/>
      <c r="B19" s="918"/>
      <c r="C19" s="857"/>
      <c r="D19" s="914"/>
      <c r="E19" s="933"/>
      <c r="F19" s="35"/>
      <c r="G19" s="36"/>
      <c r="H19" s="37"/>
      <c r="I19" s="38"/>
      <c r="J19" s="36"/>
      <c r="K19" s="36"/>
      <c r="L19" s="36"/>
      <c r="M19" s="36"/>
      <c r="N19" s="36"/>
      <c r="O19" s="36"/>
      <c r="P19" s="36"/>
      <c r="Q19" s="36"/>
      <c r="R19" s="899"/>
      <c r="S19" s="899"/>
      <c r="T19" s="899"/>
      <c r="U19" s="899"/>
      <c r="V19" s="899"/>
      <c r="W19" s="899"/>
      <c r="X19" s="899"/>
      <c r="Y19" s="899"/>
      <c r="Z19" s="899"/>
      <c r="AA19" s="899"/>
      <c r="AB19" s="609"/>
      <c r="AC19" s="609"/>
      <c r="AD19" s="899"/>
      <c r="AE19" s="900"/>
      <c r="AF19" s="920"/>
      <c r="AG19" s="922"/>
    </row>
    <row r="20" spans="1:50" ht="18.75" hidden="1" customHeight="1" thickBot="1" x14ac:dyDescent="0.25">
      <c r="A20" s="857"/>
      <c r="B20" s="918"/>
      <c r="C20" s="857"/>
      <c r="D20" s="915"/>
      <c r="E20" s="933"/>
      <c r="F20" s="41"/>
      <c r="G20" s="36"/>
      <c r="H20" s="37"/>
      <c r="I20" s="38"/>
      <c r="J20" s="36"/>
      <c r="K20" s="36"/>
      <c r="L20" s="36"/>
      <c r="M20" s="36"/>
      <c r="N20" s="36"/>
      <c r="O20" s="36"/>
      <c r="P20" s="36"/>
      <c r="Q20" s="36"/>
      <c r="R20" s="899"/>
      <c r="S20" s="899"/>
      <c r="T20" s="899"/>
      <c r="U20" s="899"/>
      <c r="V20" s="899"/>
      <c r="W20" s="899"/>
      <c r="X20" s="899"/>
      <c r="Y20" s="899"/>
      <c r="Z20" s="899"/>
      <c r="AA20" s="899"/>
      <c r="AB20" s="609"/>
      <c r="AC20" s="609"/>
      <c r="AD20" s="899"/>
      <c r="AE20" s="900"/>
      <c r="AF20" s="920"/>
      <c r="AG20" s="922"/>
    </row>
    <row r="21" spans="1:50" ht="2.25" customHeight="1" thickBot="1" x14ac:dyDescent="0.3">
      <c r="A21" s="857"/>
      <c r="B21" s="565"/>
      <c r="C21" s="7"/>
      <c r="D21" s="915"/>
      <c r="E21" s="933"/>
      <c r="F21" s="39"/>
      <c r="G21" s="36"/>
      <c r="H21" s="37"/>
      <c r="I21" s="38"/>
      <c r="J21" s="36"/>
      <c r="K21" s="36"/>
      <c r="L21" s="36"/>
      <c r="M21" s="36"/>
      <c r="N21" s="36"/>
      <c r="O21" s="38"/>
      <c r="P21" s="38"/>
      <c r="Q21" s="38"/>
      <c r="R21" s="580"/>
      <c r="S21" s="35"/>
      <c r="T21" s="35"/>
      <c r="U21" s="39"/>
      <c r="V21" s="39"/>
      <c r="W21" s="41"/>
      <c r="X21" s="35"/>
      <c r="Y21" s="35"/>
      <c r="Z21" s="35"/>
      <c r="AA21" s="35"/>
      <c r="AB21" s="612"/>
      <c r="AC21" s="612"/>
      <c r="AD21" s="580"/>
      <c r="AE21" s="40"/>
      <c r="AF21" s="44"/>
      <c r="AG21" s="7"/>
    </row>
    <row r="22" spans="1:50" ht="2.25" hidden="1" customHeight="1" thickBot="1" x14ac:dyDescent="0.3">
      <c r="A22" s="880"/>
      <c r="B22" s="566"/>
      <c r="C22" s="49"/>
      <c r="D22" s="916"/>
      <c r="E22" s="934"/>
      <c r="F22" s="279"/>
      <c r="G22" s="564"/>
      <c r="H22" s="545"/>
      <c r="I22" s="564"/>
      <c r="J22" s="564"/>
      <c r="K22" s="564"/>
      <c r="L22" s="564"/>
      <c r="M22" s="564"/>
      <c r="N22" s="564"/>
      <c r="O22" s="564"/>
      <c r="P22" s="645"/>
      <c r="Q22" s="645"/>
      <c r="R22" s="81"/>
      <c r="S22" s="82"/>
      <c r="T22" s="82"/>
      <c r="U22" s="82"/>
      <c r="V22" s="82"/>
      <c r="W22" s="82"/>
      <c r="X22" s="82"/>
      <c r="Y22" s="82"/>
      <c r="Z22" s="82"/>
      <c r="AA22" s="82"/>
      <c r="AB22" s="615"/>
      <c r="AC22" s="615"/>
      <c r="AD22" s="583"/>
      <c r="AE22" s="293"/>
      <c r="AF22" s="294"/>
      <c r="AG22" s="295"/>
    </row>
    <row r="23" spans="1:50" s="63" customFormat="1" ht="30" customHeight="1" thickBot="1" x14ac:dyDescent="0.3">
      <c r="A23" s="548">
        <v>2</v>
      </c>
      <c r="B23" s="334"/>
      <c r="C23" s="30"/>
      <c r="D23" s="4" t="s">
        <v>178</v>
      </c>
      <c r="E23" s="26"/>
      <c r="F23" s="602">
        <v>21300</v>
      </c>
      <c r="G23" s="68">
        <f t="shared" ref="G23:O23" si="0">G18</f>
        <v>1000</v>
      </c>
      <c r="H23" s="67">
        <v>1200</v>
      </c>
      <c r="I23" s="68">
        <f t="shared" si="0"/>
        <v>500</v>
      </c>
      <c r="J23" s="68">
        <v>3500</v>
      </c>
      <c r="K23" s="68">
        <f t="shared" si="0"/>
        <v>1000</v>
      </c>
      <c r="L23" s="68">
        <f t="shared" si="0"/>
        <v>1000</v>
      </c>
      <c r="M23" s="68">
        <v>500</v>
      </c>
      <c r="N23" s="68">
        <f t="shared" si="0"/>
        <v>1000</v>
      </c>
      <c r="O23" s="68">
        <f t="shared" si="0"/>
        <v>1000</v>
      </c>
      <c r="P23" s="646">
        <v>3000</v>
      </c>
      <c r="Q23" s="646"/>
      <c r="R23" s="57">
        <f t="shared" ref="R23:Y23" si="1">R13</f>
        <v>17899.159663865546</v>
      </c>
      <c r="S23" s="58">
        <f t="shared" si="1"/>
        <v>840.34</v>
      </c>
      <c r="T23" s="58">
        <f t="shared" si="1"/>
        <v>1008.4033613445379</v>
      </c>
      <c r="U23" s="58">
        <f t="shared" si="1"/>
        <v>420.1680672268908</v>
      </c>
      <c r="V23" s="58">
        <f t="shared" si="1"/>
        <v>2941.1764705882356</v>
      </c>
      <c r="W23" s="58">
        <f t="shared" si="1"/>
        <v>840.3361344537816</v>
      </c>
      <c r="X23" s="58">
        <f t="shared" si="1"/>
        <v>840.3361344537816</v>
      </c>
      <c r="Y23" s="58">
        <f t="shared" si="1"/>
        <v>420.1680672268908</v>
      </c>
      <c r="Z23" s="58">
        <f>Z13</f>
        <v>840.3361344537816</v>
      </c>
      <c r="AA23" s="58">
        <f>AA13</f>
        <v>840.3361344537816</v>
      </c>
      <c r="AB23" s="58">
        <f t="shared" ref="AB23:AC23" si="2">AB13</f>
        <v>2521.0084033613448</v>
      </c>
      <c r="AC23" s="58">
        <f t="shared" si="2"/>
        <v>840.3361344537816</v>
      </c>
      <c r="AD23" s="153">
        <f>AD13</f>
        <v>30252.104705882353</v>
      </c>
      <c r="AE23" s="60"/>
      <c r="AF23" s="61"/>
      <c r="AG23" s="8"/>
      <c r="AH23" s="62"/>
      <c r="AI23" s="62"/>
      <c r="AJ23" s="62"/>
      <c r="AK23" s="62"/>
      <c r="AL23" s="62"/>
      <c r="AM23" s="62"/>
      <c r="AN23" s="62"/>
      <c r="AO23" s="62"/>
      <c r="AP23" s="62"/>
      <c r="AQ23" s="62"/>
      <c r="AR23" s="62"/>
      <c r="AS23" s="62"/>
      <c r="AT23" s="62"/>
      <c r="AU23" s="62"/>
      <c r="AV23" s="62"/>
      <c r="AW23" s="62"/>
      <c r="AX23" s="62"/>
    </row>
    <row r="24" spans="1:50" s="62" customFormat="1" ht="140.25" customHeight="1" thickBot="1" x14ac:dyDescent="0.25">
      <c r="A24" s="548">
        <v>3</v>
      </c>
      <c r="B24" s="553" t="s">
        <v>14</v>
      </c>
      <c r="C24" s="30">
        <v>2</v>
      </c>
      <c r="D24" s="64" t="s">
        <v>266</v>
      </c>
      <c r="E24" s="54" t="s">
        <v>179</v>
      </c>
      <c r="F24" s="55">
        <v>8000</v>
      </c>
      <c r="G24" s="55">
        <v>2500</v>
      </c>
      <c r="H24" s="56">
        <v>2000</v>
      </c>
      <c r="I24" s="55">
        <v>500</v>
      </c>
      <c r="J24" s="55">
        <v>9000</v>
      </c>
      <c r="K24" s="55">
        <v>2000</v>
      </c>
      <c r="L24" s="55">
        <v>2000</v>
      </c>
      <c r="M24" s="55">
        <v>1000</v>
      </c>
      <c r="N24" s="55">
        <v>0</v>
      </c>
      <c r="O24" s="55">
        <v>1000</v>
      </c>
      <c r="P24" s="55">
        <v>5000</v>
      </c>
      <c r="Q24" s="55">
        <v>2000</v>
      </c>
      <c r="R24" s="33">
        <f t="shared" ref="R24:Z24" si="3">F24/1.19</f>
        <v>6722.6890756302528</v>
      </c>
      <c r="S24" s="33">
        <f t="shared" si="3"/>
        <v>2100.840336134454</v>
      </c>
      <c r="T24" s="33">
        <f t="shared" si="3"/>
        <v>1680.6722689075632</v>
      </c>
      <c r="U24" s="33">
        <f t="shared" si="3"/>
        <v>420.1680672268908</v>
      </c>
      <c r="V24" s="33">
        <f t="shared" si="3"/>
        <v>7563.0252100840344</v>
      </c>
      <c r="W24" s="33">
        <f t="shared" si="3"/>
        <v>1680.6722689075632</v>
      </c>
      <c r="X24" s="33">
        <f t="shared" si="3"/>
        <v>1680.6722689075632</v>
      </c>
      <c r="Y24" s="33">
        <f t="shared" si="3"/>
        <v>840.3361344537816</v>
      </c>
      <c r="Z24" s="663">
        <f t="shared" si="3"/>
        <v>0</v>
      </c>
      <c r="AA24" s="33">
        <f t="shared" ref="AA24" si="4">O24/1.19</f>
        <v>840.3361344537816</v>
      </c>
      <c r="AB24" s="608">
        <f>P24/1.19</f>
        <v>4201.680672268908</v>
      </c>
      <c r="AC24" s="608">
        <f>Q24/1.19</f>
        <v>1680.6722689075632</v>
      </c>
      <c r="AD24" s="153">
        <f>R24+S24+T24+U24+V24+W24+X24+Y24+Z24+AA24+AB24+AC24</f>
        <v>29411.76470588235</v>
      </c>
      <c r="AE24" s="34" t="s">
        <v>140</v>
      </c>
      <c r="AF24" s="46" t="s">
        <v>250</v>
      </c>
      <c r="AG24" s="47" t="s">
        <v>259</v>
      </c>
    </row>
    <row r="25" spans="1:50" s="71" customFormat="1" ht="29.25" customHeight="1" thickBot="1" x14ac:dyDescent="0.3">
      <c r="A25" s="8">
        <v>4</v>
      </c>
      <c r="B25" s="333"/>
      <c r="C25" s="65"/>
      <c r="D25" s="65" t="s">
        <v>180</v>
      </c>
      <c r="E25" s="65"/>
      <c r="F25" s="66">
        <f>F24</f>
        <v>8000</v>
      </c>
      <c r="G25" s="66">
        <f>G24</f>
        <v>2500</v>
      </c>
      <c r="H25" s="67">
        <f>H24</f>
        <v>2000</v>
      </c>
      <c r="I25" s="68">
        <f>I24</f>
        <v>500</v>
      </c>
      <c r="J25" s="68">
        <f>J24</f>
        <v>9000</v>
      </c>
      <c r="K25" s="68">
        <f t="shared" ref="K25:O25" si="5">K24</f>
        <v>2000</v>
      </c>
      <c r="L25" s="68">
        <f t="shared" si="5"/>
        <v>2000</v>
      </c>
      <c r="M25" s="68">
        <f t="shared" si="5"/>
        <v>1000</v>
      </c>
      <c r="N25" s="68">
        <f t="shared" si="5"/>
        <v>0</v>
      </c>
      <c r="O25" s="68">
        <f t="shared" si="5"/>
        <v>1000</v>
      </c>
      <c r="P25" s="68">
        <f>SUM(P24)</f>
        <v>5000</v>
      </c>
      <c r="Q25" s="68">
        <f>SUM(Q24)</f>
        <v>2000</v>
      </c>
      <c r="R25" s="59">
        <f t="shared" ref="R25:AD25" si="6">R24</f>
        <v>6722.6890756302528</v>
      </c>
      <c r="S25" s="59">
        <f t="shared" si="6"/>
        <v>2100.840336134454</v>
      </c>
      <c r="T25" s="59">
        <f t="shared" si="6"/>
        <v>1680.6722689075632</v>
      </c>
      <c r="U25" s="59">
        <f t="shared" si="6"/>
        <v>420.1680672268908</v>
      </c>
      <c r="V25" s="59">
        <f t="shared" si="6"/>
        <v>7563.0252100840344</v>
      </c>
      <c r="W25" s="59">
        <f t="shared" si="6"/>
        <v>1680.6722689075632</v>
      </c>
      <c r="X25" s="59">
        <f t="shared" si="6"/>
        <v>1680.6722689075632</v>
      </c>
      <c r="Y25" s="59">
        <f t="shared" si="6"/>
        <v>840.3361344537816</v>
      </c>
      <c r="Z25" s="59">
        <f t="shared" si="6"/>
        <v>0</v>
      </c>
      <c r="AA25" s="59">
        <f t="shared" si="6"/>
        <v>840.3361344537816</v>
      </c>
      <c r="AB25" s="59">
        <f t="shared" si="6"/>
        <v>4201.680672268908</v>
      </c>
      <c r="AC25" s="59">
        <f t="shared" si="6"/>
        <v>1680.6722689075632</v>
      </c>
      <c r="AD25" s="59">
        <f t="shared" si="6"/>
        <v>29411.76470588235</v>
      </c>
      <c r="AE25" s="60"/>
      <c r="AF25" s="69"/>
      <c r="AG25" s="25"/>
      <c r="AH25" s="62"/>
      <c r="AI25" s="62"/>
      <c r="AJ25" s="62"/>
      <c r="AK25" s="62"/>
      <c r="AL25" s="62"/>
      <c r="AM25" s="62"/>
      <c r="AN25" s="62"/>
      <c r="AO25" s="62"/>
      <c r="AP25" s="62"/>
      <c r="AQ25" s="62"/>
      <c r="AR25" s="70"/>
    </row>
    <row r="26" spans="1:50" ht="69" customHeight="1" thickBot="1" x14ac:dyDescent="0.25">
      <c r="A26" s="8">
        <v>5</v>
      </c>
      <c r="B26" s="72" t="s">
        <v>17</v>
      </c>
      <c r="C26" s="73">
        <v>3</v>
      </c>
      <c r="D26" s="74" t="s">
        <v>18</v>
      </c>
      <c r="E26" s="75" t="s">
        <v>19</v>
      </c>
      <c r="F26" s="76">
        <v>315200</v>
      </c>
      <c r="G26" s="77">
        <v>40000</v>
      </c>
      <c r="H26" s="78">
        <v>29000</v>
      </c>
      <c r="I26" s="77">
        <v>4800</v>
      </c>
      <c r="J26" s="77">
        <v>164500</v>
      </c>
      <c r="K26" s="77">
        <v>22000</v>
      </c>
      <c r="L26" s="77">
        <v>16000</v>
      </c>
      <c r="M26" s="77">
        <v>5700</v>
      </c>
      <c r="N26" s="79">
        <v>1800</v>
      </c>
      <c r="O26" s="80">
        <v>10000</v>
      </c>
      <c r="P26" s="616">
        <v>67000</v>
      </c>
      <c r="Q26" s="616">
        <v>22000</v>
      </c>
      <c r="R26" s="81">
        <f t="shared" ref="R26:Y26" si="7">F26/1.19</f>
        <v>264873.94957983197</v>
      </c>
      <c r="S26" s="82">
        <f t="shared" si="7"/>
        <v>33613.445378151264</v>
      </c>
      <c r="T26" s="82">
        <f t="shared" si="7"/>
        <v>24369.747899159665</v>
      </c>
      <c r="U26" s="82">
        <f t="shared" si="7"/>
        <v>4033.6134453781515</v>
      </c>
      <c r="V26" s="82">
        <f t="shared" si="7"/>
        <v>138235.29411764708</v>
      </c>
      <c r="W26" s="82">
        <f t="shared" si="7"/>
        <v>18487.394957983193</v>
      </c>
      <c r="X26" s="82">
        <f t="shared" si="7"/>
        <v>13445.378151260506</v>
      </c>
      <c r="Y26" s="82">
        <f t="shared" si="7"/>
        <v>4789.9159663865548</v>
      </c>
      <c r="Z26" s="82">
        <f t="shared" ref="Z26:AA26" si="8">N26/1.19</f>
        <v>1512.6050420168067</v>
      </c>
      <c r="AA26" s="82">
        <f t="shared" si="8"/>
        <v>8403.361344537816</v>
      </c>
      <c r="AB26" s="82">
        <f t="shared" ref="AB26" si="9">P26/1.19</f>
        <v>56302.521008403361</v>
      </c>
      <c r="AC26" s="82">
        <f t="shared" ref="AC26" si="10">Q26/1.19</f>
        <v>18487.394957983193</v>
      </c>
      <c r="AD26" s="59">
        <f>R26+S26+T26+U26+V26+W26+X26+Y26+Z26+AA26+AB26+AC26</f>
        <v>586554.62184873945</v>
      </c>
      <c r="AE26" s="83" t="s">
        <v>140</v>
      </c>
      <c r="AF26" s="884" t="s">
        <v>204</v>
      </c>
      <c r="AG26" s="885"/>
    </row>
    <row r="27" spans="1:50" ht="26.25" customHeight="1" thickBot="1" x14ac:dyDescent="0.25">
      <c r="A27" s="8">
        <v>6</v>
      </c>
      <c r="B27" s="85"/>
      <c r="C27" s="86"/>
      <c r="D27" s="2" t="s">
        <v>221</v>
      </c>
      <c r="E27" s="87"/>
      <c r="F27" s="76">
        <f t="shared" ref="F27:O27" si="11">SUM(F26)</f>
        <v>315200</v>
      </c>
      <c r="G27" s="77">
        <f t="shared" si="11"/>
        <v>40000</v>
      </c>
      <c r="H27" s="78">
        <f t="shared" si="11"/>
        <v>29000</v>
      </c>
      <c r="I27" s="77">
        <f t="shared" si="11"/>
        <v>4800</v>
      </c>
      <c r="J27" s="77">
        <f t="shared" si="11"/>
        <v>164500</v>
      </c>
      <c r="K27" s="77">
        <f t="shared" si="11"/>
        <v>22000</v>
      </c>
      <c r="L27" s="77">
        <f t="shared" si="11"/>
        <v>16000</v>
      </c>
      <c r="M27" s="77">
        <f t="shared" si="11"/>
        <v>5700</v>
      </c>
      <c r="N27" s="79">
        <f t="shared" si="11"/>
        <v>1800</v>
      </c>
      <c r="O27" s="80">
        <f t="shared" si="11"/>
        <v>10000</v>
      </c>
      <c r="P27" s="616">
        <f>SUM(P26)</f>
        <v>67000</v>
      </c>
      <c r="Q27" s="616">
        <f>SUM(Q26)</f>
        <v>22000</v>
      </c>
      <c r="R27" s="81">
        <f>R26</f>
        <v>264873.94957983197</v>
      </c>
      <c r="S27" s="81">
        <f t="shared" ref="S27:AD27" si="12">S26</f>
        <v>33613.445378151264</v>
      </c>
      <c r="T27" s="81">
        <f t="shared" si="12"/>
        <v>24369.747899159665</v>
      </c>
      <c r="U27" s="81">
        <f t="shared" si="12"/>
        <v>4033.6134453781515</v>
      </c>
      <c r="V27" s="81">
        <f t="shared" si="12"/>
        <v>138235.29411764708</v>
      </c>
      <c r="W27" s="81">
        <f t="shared" si="12"/>
        <v>18487.394957983193</v>
      </c>
      <c r="X27" s="81">
        <f t="shared" si="12"/>
        <v>13445.378151260506</v>
      </c>
      <c r="Y27" s="81">
        <f t="shared" si="12"/>
        <v>4789.9159663865548</v>
      </c>
      <c r="Z27" s="81">
        <f t="shared" si="12"/>
        <v>1512.6050420168067</v>
      </c>
      <c r="AA27" s="81">
        <f t="shared" si="12"/>
        <v>8403.361344537816</v>
      </c>
      <c r="AB27" s="81">
        <f t="shared" ref="AB27:AC27" si="13">AB26</f>
        <v>56302.521008403361</v>
      </c>
      <c r="AC27" s="81">
        <f t="shared" si="13"/>
        <v>18487.394957983193</v>
      </c>
      <c r="AD27" s="264">
        <f t="shared" si="12"/>
        <v>586554.62184873945</v>
      </c>
      <c r="AE27" s="83"/>
      <c r="AF27" s="886"/>
      <c r="AG27" s="887"/>
    </row>
    <row r="28" spans="1:50" ht="31.5" customHeight="1" thickBot="1" x14ac:dyDescent="0.25">
      <c r="A28" s="8">
        <v>7</v>
      </c>
      <c r="B28" s="85" t="s">
        <v>20</v>
      </c>
      <c r="C28" s="86">
        <v>4</v>
      </c>
      <c r="D28" s="88" t="s">
        <v>276</v>
      </c>
      <c r="E28" s="89" t="s">
        <v>21</v>
      </c>
      <c r="F28" s="90">
        <v>42300</v>
      </c>
      <c r="G28" s="69">
        <v>13500</v>
      </c>
      <c r="H28" s="91">
        <v>9000</v>
      </c>
      <c r="I28" s="69">
        <v>2000</v>
      </c>
      <c r="J28" s="69">
        <v>38300</v>
      </c>
      <c r="K28" s="69">
        <v>5200</v>
      </c>
      <c r="L28" s="69">
        <v>3700</v>
      </c>
      <c r="M28" s="69">
        <v>1500</v>
      </c>
      <c r="N28" s="92">
        <v>500</v>
      </c>
      <c r="O28" s="93">
        <v>1500</v>
      </c>
      <c r="P28" s="617">
        <v>13500</v>
      </c>
      <c r="Q28" s="617">
        <v>5000</v>
      </c>
      <c r="R28" s="81">
        <f t="shared" ref="R28:Y28" si="14">F28/1.09</f>
        <v>38807.339449541279</v>
      </c>
      <c r="S28" s="81">
        <f t="shared" si="14"/>
        <v>12385.32110091743</v>
      </c>
      <c r="T28" s="81">
        <f t="shared" si="14"/>
        <v>8256.880733944954</v>
      </c>
      <c r="U28" s="81">
        <f t="shared" si="14"/>
        <v>1834.8623853211009</v>
      </c>
      <c r="V28" s="81">
        <f t="shared" si="14"/>
        <v>35137.614678899081</v>
      </c>
      <c r="W28" s="81">
        <f t="shared" si="14"/>
        <v>4770.6422018348621</v>
      </c>
      <c r="X28" s="81">
        <f t="shared" si="14"/>
        <v>3394.4954128440363</v>
      </c>
      <c r="Y28" s="81">
        <f t="shared" si="14"/>
        <v>1376.1467889908256</v>
      </c>
      <c r="Z28" s="81">
        <f t="shared" ref="Z28:AA28" si="15">N28/1.09</f>
        <v>458.71559633027522</v>
      </c>
      <c r="AA28" s="81">
        <f t="shared" si="15"/>
        <v>1376.1467889908256</v>
      </c>
      <c r="AB28" s="81">
        <f t="shared" ref="AB28" si="16">P28/1.09</f>
        <v>12385.32110091743</v>
      </c>
      <c r="AC28" s="81">
        <f t="shared" ref="AC28" si="17">Q28/1.09</f>
        <v>4587.1559633027518</v>
      </c>
      <c r="AD28" s="48">
        <f>R28+S28+T28+U28+V28+W28+X28+Y28+Z28+AA28+AB28+AC28</f>
        <v>124770.64220183485</v>
      </c>
      <c r="AE28" s="83" t="s">
        <v>140</v>
      </c>
      <c r="AF28" s="888"/>
      <c r="AG28" s="889"/>
    </row>
    <row r="29" spans="1:50" ht="113.25" customHeight="1" thickBot="1" x14ac:dyDescent="0.25">
      <c r="A29" s="8">
        <v>8</v>
      </c>
      <c r="B29" s="72" t="s">
        <v>20</v>
      </c>
      <c r="C29" s="73">
        <v>5</v>
      </c>
      <c r="D29" s="74" t="s">
        <v>99</v>
      </c>
      <c r="E29" s="75" t="s">
        <v>22</v>
      </c>
      <c r="F29" s="94">
        <v>18700</v>
      </c>
      <c r="G29" s="95">
        <v>4000</v>
      </c>
      <c r="H29" s="96">
        <v>3000</v>
      </c>
      <c r="I29" s="95">
        <v>500</v>
      </c>
      <c r="J29" s="95">
        <v>8300</v>
      </c>
      <c r="K29" s="95">
        <v>1200</v>
      </c>
      <c r="L29" s="95">
        <v>900</v>
      </c>
      <c r="M29" s="95">
        <v>300</v>
      </c>
      <c r="N29" s="97">
        <v>100</v>
      </c>
      <c r="O29" s="98">
        <v>1500</v>
      </c>
      <c r="P29" s="617">
        <v>3500</v>
      </c>
      <c r="Q29" s="617">
        <v>1000</v>
      </c>
      <c r="R29" s="81">
        <f t="shared" ref="R29:Y29" si="18">F29/1.19</f>
        <v>15714.285714285716</v>
      </c>
      <c r="S29" s="82">
        <f t="shared" si="18"/>
        <v>3361.3445378151264</v>
      </c>
      <c r="T29" s="82">
        <f t="shared" si="18"/>
        <v>2521.0084033613448</v>
      </c>
      <c r="U29" s="82">
        <f t="shared" si="18"/>
        <v>420.1680672268908</v>
      </c>
      <c r="V29" s="82">
        <f t="shared" si="18"/>
        <v>6974.7899159663866</v>
      </c>
      <c r="W29" s="82">
        <f t="shared" si="18"/>
        <v>1008.4033613445379</v>
      </c>
      <c r="X29" s="82">
        <f t="shared" si="18"/>
        <v>756.30252100840335</v>
      </c>
      <c r="Y29" s="82">
        <f t="shared" si="18"/>
        <v>252.10084033613447</v>
      </c>
      <c r="Z29" s="82">
        <f t="shared" ref="Z29:AA29" si="19">N29/1.19</f>
        <v>84.033613445378151</v>
      </c>
      <c r="AA29" s="82">
        <f t="shared" si="19"/>
        <v>1260.5042016806724</v>
      </c>
      <c r="AB29" s="82">
        <f t="shared" ref="AB29" si="20">P29/1.19</f>
        <v>2941.1764705882356</v>
      </c>
      <c r="AC29" s="82">
        <f t="shared" ref="AC29" si="21">Q29/1.19</f>
        <v>840.3361344537816</v>
      </c>
      <c r="AD29" s="671">
        <f>R29+S29+T29+U29+V29+W29+X29+Y29+Z29+AA29+AB29+AC29</f>
        <v>36134.453781512617</v>
      </c>
      <c r="AE29" s="99" t="s">
        <v>140</v>
      </c>
      <c r="AF29" s="100" t="s">
        <v>251</v>
      </c>
      <c r="AG29" s="100" t="s">
        <v>252</v>
      </c>
    </row>
    <row r="30" spans="1:50" ht="24" customHeight="1" thickBot="1" x14ac:dyDescent="0.25">
      <c r="A30" s="8">
        <v>9</v>
      </c>
      <c r="B30" s="85"/>
      <c r="C30" s="86"/>
      <c r="D30" s="101" t="s">
        <v>23</v>
      </c>
      <c r="E30" s="102"/>
      <c r="F30" s="93">
        <f t="shared" ref="F30:O30" si="22">SUM(F28:F29)</f>
        <v>61000</v>
      </c>
      <c r="G30" s="103">
        <f t="shared" si="22"/>
        <v>17500</v>
      </c>
      <c r="H30" s="93">
        <f t="shared" si="22"/>
        <v>12000</v>
      </c>
      <c r="I30" s="103">
        <f t="shared" si="22"/>
        <v>2500</v>
      </c>
      <c r="J30" s="103">
        <f t="shared" si="22"/>
        <v>46600</v>
      </c>
      <c r="K30" s="103">
        <f t="shared" si="22"/>
        <v>6400</v>
      </c>
      <c r="L30" s="103">
        <f t="shared" si="22"/>
        <v>4600</v>
      </c>
      <c r="M30" s="103">
        <f t="shared" si="22"/>
        <v>1800</v>
      </c>
      <c r="N30" s="103">
        <f t="shared" si="22"/>
        <v>600</v>
      </c>
      <c r="O30" s="93">
        <f t="shared" si="22"/>
        <v>3000</v>
      </c>
      <c r="P30" s="617">
        <f>SUM(P28:P29)</f>
        <v>17000</v>
      </c>
      <c r="Q30" s="617">
        <v>6000</v>
      </c>
      <c r="R30" s="81">
        <f>SUM(R28:R29)</f>
        <v>54521.625163826997</v>
      </c>
      <c r="S30" s="81">
        <f>SUM(S28:S29)</f>
        <v>15746.665638732557</v>
      </c>
      <c r="T30" s="81">
        <f t="shared" ref="T30:AD30" si="23">SUM(T28:T29)</f>
        <v>10777.889137306298</v>
      </c>
      <c r="U30" s="81">
        <f t="shared" si="23"/>
        <v>2255.0304525479914</v>
      </c>
      <c r="V30" s="81">
        <f t="shared" si="23"/>
        <v>42112.404594865468</v>
      </c>
      <c r="W30" s="81">
        <f t="shared" si="23"/>
        <v>5779.0455631794002</v>
      </c>
      <c r="X30" s="81">
        <f t="shared" si="23"/>
        <v>4150.7979338524401</v>
      </c>
      <c r="Y30" s="81">
        <f t="shared" si="23"/>
        <v>1628.2476293269601</v>
      </c>
      <c r="Z30" s="81">
        <f t="shared" si="23"/>
        <v>542.74920977565341</v>
      </c>
      <c r="AA30" s="81">
        <f t="shared" si="23"/>
        <v>2636.6509906714982</v>
      </c>
      <c r="AB30" s="81">
        <f t="shared" ref="AB30:AC30" si="24">SUM(AB28:AB29)</f>
        <v>15326.497571505666</v>
      </c>
      <c r="AC30" s="81">
        <f t="shared" si="24"/>
        <v>5427.4920977565334</v>
      </c>
      <c r="AD30" s="264">
        <f t="shared" si="23"/>
        <v>160905.09598334748</v>
      </c>
      <c r="AE30" s="58"/>
      <c r="AF30" s="104"/>
      <c r="AG30" s="105"/>
    </row>
    <row r="31" spans="1:50" ht="33.75" customHeight="1" thickBot="1" x14ac:dyDescent="0.25">
      <c r="A31" s="548">
        <v>10</v>
      </c>
      <c r="B31" s="72" t="s">
        <v>24</v>
      </c>
      <c r="C31" s="73">
        <v>6</v>
      </c>
      <c r="D31" s="74" t="s">
        <v>25</v>
      </c>
      <c r="E31" s="106" t="s">
        <v>26</v>
      </c>
      <c r="F31" s="107">
        <v>15000</v>
      </c>
      <c r="G31" s="108">
        <v>0</v>
      </c>
      <c r="H31" s="107">
        <v>0</v>
      </c>
      <c r="I31" s="108">
        <v>0</v>
      </c>
      <c r="J31" s="108">
        <v>0</v>
      </c>
      <c r="K31" s="108">
        <v>0</v>
      </c>
      <c r="L31" s="108">
        <v>0</v>
      </c>
      <c r="M31" s="108">
        <v>0</v>
      </c>
      <c r="N31" s="108">
        <v>0</v>
      </c>
      <c r="O31" s="108">
        <v>0</v>
      </c>
      <c r="P31" s="647"/>
      <c r="Q31" s="647"/>
      <c r="R31" s="81">
        <f t="shared" ref="R31:Y34" si="25">F31/1.19</f>
        <v>12605.042016806723</v>
      </c>
      <c r="S31" s="82">
        <f t="shared" si="25"/>
        <v>0</v>
      </c>
      <c r="T31" s="82">
        <f t="shared" si="25"/>
        <v>0</v>
      </c>
      <c r="U31" s="82">
        <f t="shared" si="25"/>
        <v>0</v>
      </c>
      <c r="V31" s="82">
        <f t="shared" si="25"/>
        <v>0</v>
      </c>
      <c r="W31" s="82">
        <f t="shared" si="25"/>
        <v>0</v>
      </c>
      <c r="X31" s="82">
        <f t="shared" si="25"/>
        <v>0</v>
      </c>
      <c r="Y31" s="82">
        <f t="shared" si="25"/>
        <v>0</v>
      </c>
      <c r="Z31" s="82">
        <f t="shared" ref="Z31:Z34" si="26">N31/1.19</f>
        <v>0</v>
      </c>
      <c r="AA31" s="82">
        <f t="shared" ref="AA31:AA37" si="27">O31/1.19</f>
        <v>0</v>
      </c>
      <c r="AB31" s="82">
        <f t="shared" ref="AB31:AB37" si="28">P31/1.19</f>
        <v>0</v>
      </c>
      <c r="AC31" s="82">
        <f t="shared" ref="AC31:AC37" si="29">Q31/1.19</f>
        <v>0</v>
      </c>
      <c r="AD31" s="48">
        <f>R31+S31+T31+U31+V31+W31+X31+Y31+Z31+AA31+AB31+AC31</f>
        <v>12605.042016806723</v>
      </c>
      <c r="AE31" s="894" t="s">
        <v>140</v>
      </c>
      <c r="AF31" s="109" t="s">
        <v>250</v>
      </c>
      <c r="AG31" s="109" t="s">
        <v>257</v>
      </c>
    </row>
    <row r="32" spans="1:50" ht="68.25" customHeight="1" thickBot="1" x14ac:dyDescent="0.25">
      <c r="A32" s="8">
        <v>11</v>
      </c>
      <c r="B32" s="85" t="s">
        <v>24</v>
      </c>
      <c r="C32" s="86">
        <v>7</v>
      </c>
      <c r="D32" s="88" t="s">
        <v>139</v>
      </c>
      <c r="E32" s="102" t="s">
        <v>27</v>
      </c>
      <c r="F32" s="93">
        <v>2500</v>
      </c>
      <c r="G32" s="103">
        <v>0</v>
      </c>
      <c r="H32" s="93">
        <v>0</v>
      </c>
      <c r="I32" s="103">
        <v>0</v>
      </c>
      <c r="J32" s="103">
        <v>0</v>
      </c>
      <c r="K32" s="103">
        <v>0</v>
      </c>
      <c r="L32" s="103">
        <v>0</v>
      </c>
      <c r="M32" s="103">
        <v>0</v>
      </c>
      <c r="N32" s="103">
        <v>0</v>
      </c>
      <c r="O32" s="103">
        <v>0</v>
      </c>
      <c r="P32" s="322"/>
      <c r="Q32" s="322"/>
      <c r="R32" s="81">
        <f t="shared" si="25"/>
        <v>2100.840336134454</v>
      </c>
      <c r="S32" s="82">
        <f t="shared" si="25"/>
        <v>0</v>
      </c>
      <c r="T32" s="82">
        <f t="shared" si="25"/>
        <v>0</v>
      </c>
      <c r="U32" s="82">
        <f t="shared" si="25"/>
        <v>0</v>
      </c>
      <c r="V32" s="82">
        <f t="shared" si="25"/>
        <v>0</v>
      </c>
      <c r="W32" s="82">
        <f t="shared" si="25"/>
        <v>0</v>
      </c>
      <c r="X32" s="82">
        <f t="shared" si="25"/>
        <v>0</v>
      </c>
      <c r="Y32" s="82">
        <f t="shared" si="25"/>
        <v>0</v>
      </c>
      <c r="Z32" s="82">
        <f t="shared" si="26"/>
        <v>0</v>
      </c>
      <c r="AA32" s="82">
        <f t="shared" si="27"/>
        <v>0</v>
      </c>
      <c r="AB32" s="82">
        <f t="shared" si="28"/>
        <v>0</v>
      </c>
      <c r="AC32" s="82">
        <f t="shared" si="29"/>
        <v>0</v>
      </c>
      <c r="AD32" s="671">
        <f t="shared" ref="AD32:AD33" si="30">R32+S32+T32+U32+V32+W32+X32+Y32+Z32+AA32+AB32+AC32</f>
        <v>2100.840336134454</v>
      </c>
      <c r="AE32" s="894"/>
      <c r="AF32" s="109" t="s">
        <v>250</v>
      </c>
      <c r="AG32" s="109" t="s">
        <v>257</v>
      </c>
      <c r="AI32" s="13" t="s">
        <v>161</v>
      </c>
    </row>
    <row r="33" spans="1:37" ht="36.75" customHeight="1" thickBot="1" x14ac:dyDescent="0.25">
      <c r="A33" s="8">
        <v>12</v>
      </c>
      <c r="B33" s="72" t="s">
        <v>24</v>
      </c>
      <c r="C33" s="73">
        <v>8</v>
      </c>
      <c r="D33" s="74" t="s">
        <v>28</v>
      </c>
      <c r="E33" s="110" t="s">
        <v>29</v>
      </c>
      <c r="F33" s="107">
        <v>1500</v>
      </c>
      <c r="G33" s="108">
        <v>0</v>
      </c>
      <c r="H33" s="107">
        <v>0</v>
      </c>
      <c r="I33" s="108">
        <v>0</v>
      </c>
      <c r="J33" s="108">
        <v>0</v>
      </c>
      <c r="K33" s="108">
        <v>0</v>
      </c>
      <c r="L33" s="108">
        <v>0</v>
      </c>
      <c r="M33" s="108">
        <v>0</v>
      </c>
      <c r="N33" s="108">
        <v>0</v>
      </c>
      <c r="O33" s="108">
        <v>0</v>
      </c>
      <c r="P33" s="647"/>
      <c r="Q33" s="647"/>
      <c r="R33" s="81">
        <f t="shared" si="25"/>
        <v>1260.5042016806724</v>
      </c>
      <c r="S33" s="82">
        <f t="shared" si="25"/>
        <v>0</v>
      </c>
      <c r="T33" s="82">
        <f t="shared" si="25"/>
        <v>0</v>
      </c>
      <c r="U33" s="82">
        <f t="shared" si="25"/>
        <v>0</v>
      </c>
      <c r="V33" s="82">
        <f t="shared" si="25"/>
        <v>0</v>
      </c>
      <c r="W33" s="82">
        <f t="shared" si="25"/>
        <v>0</v>
      </c>
      <c r="X33" s="82">
        <f t="shared" si="25"/>
        <v>0</v>
      </c>
      <c r="Y33" s="82">
        <f t="shared" si="25"/>
        <v>0</v>
      </c>
      <c r="Z33" s="82">
        <f t="shared" si="26"/>
        <v>0</v>
      </c>
      <c r="AA33" s="82">
        <f t="shared" si="27"/>
        <v>0</v>
      </c>
      <c r="AB33" s="82">
        <f t="shared" si="28"/>
        <v>0</v>
      </c>
      <c r="AC33" s="82">
        <f t="shared" si="29"/>
        <v>0</v>
      </c>
      <c r="AD33" s="671">
        <f t="shared" si="30"/>
        <v>1260.5042016806724</v>
      </c>
      <c r="AE33" s="894"/>
      <c r="AF33" s="109" t="s">
        <v>250</v>
      </c>
      <c r="AG33" s="109" t="s">
        <v>257</v>
      </c>
    </row>
    <row r="34" spans="1:37" ht="27" customHeight="1" thickBot="1" x14ac:dyDescent="0.25">
      <c r="A34" s="8">
        <v>13</v>
      </c>
      <c r="B34" s="85"/>
      <c r="C34" s="86"/>
      <c r="D34" s="2" t="s">
        <v>30</v>
      </c>
      <c r="E34" s="102"/>
      <c r="F34" s="93">
        <f t="shared" ref="F34:O34" si="31">SUM(F31:F33)</f>
        <v>19000</v>
      </c>
      <c r="G34" s="103">
        <f t="shared" si="31"/>
        <v>0</v>
      </c>
      <c r="H34" s="93">
        <f t="shared" si="31"/>
        <v>0</v>
      </c>
      <c r="I34" s="93">
        <f t="shared" si="31"/>
        <v>0</v>
      </c>
      <c r="J34" s="93">
        <f t="shared" si="31"/>
        <v>0</v>
      </c>
      <c r="K34" s="93">
        <f t="shared" si="31"/>
        <v>0</v>
      </c>
      <c r="L34" s="93">
        <f t="shared" si="31"/>
        <v>0</v>
      </c>
      <c r="M34" s="93">
        <f t="shared" si="31"/>
        <v>0</v>
      </c>
      <c r="N34" s="93">
        <f t="shared" si="31"/>
        <v>0</v>
      </c>
      <c r="O34" s="93">
        <f t="shared" si="31"/>
        <v>0</v>
      </c>
      <c r="P34" s="617"/>
      <c r="Q34" s="617"/>
      <c r="R34" s="81">
        <f t="shared" si="25"/>
        <v>15966.386554621849</v>
      </c>
      <c r="S34" s="82">
        <f t="shared" si="25"/>
        <v>0</v>
      </c>
      <c r="T34" s="82">
        <f t="shared" si="25"/>
        <v>0</v>
      </c>
      <c r="U34" s="82">
        <f t="shared" si="25"/>
        <v>0</v>
      </c>
      <c r="V34" s="82">
        <f t="shared" si="25"/>
        <v>0</v>
      </c>
      <c r="W34" s="82">
        <f t="shared" si="25"/>
        <v>0</v>
      </c>
      <c r="X34" s="82">
        <f t="shared" si="25"/>
        <v>0</v>
      </c>
      <c r="Y34" s="82">
        <f t="shared" si="25"/>
        <v>0</v>
      </c>
      <c r="Z34" s="82">
        <f t="shared" si="26"/>
        <v>0</v>
      </c>
      <c r="AA34" s="82">
        <f t="shared" si="27"/>
        <v>0</v>
      </c>
      <c r="AB34" s="82">
        <f t="shared" si="28"/>
        <v>0</v>
      </c>
      <c r="AC34" s="82">
        <f t="shared" si="29"/>
        <v>0</v>
      </c>
      <c r="AD34" s="48">
        <f>SUM(AD31:AD33)</f>
        <v>15966.386554621849</v>
      </c>
      <c r="AE34" s="58"/>
      <c r="AF34" s="104"/>
      <c r="AG34" s="111"/>
    </row>
    <row r="35" spans="1:37" ht="157.5" customHeight="1" thickBot="1" x14ac:dyDescent="0.25">
      <c r="A35" s="8">
        <v>14</v>
      </c>
      <c r="B35" s="603" t="s">
        <v>31</v>
      </c>
      <c r="C35" s="604">
        <v>9</v>
      </c>
      <c r="D35" s="605" t="s">
        <v>236</v>
      </c>
      <c r="E35" s="230" t="s">
        <v>32</v>
      </c>
      <c r="F35" s="80">
        <v>20000</v>
      </c>
      <c r="G35" s="588">
        <v>0</v>
      </c>
      <c r="H35" s="588">
        <v>0</v>
      </c>
      <c r="I35" s="588">
        <v>0</v>
      </c>
      <c r="J35" s="588">
        <v>1000</v>
      </c>
      <c r="K35" s="588">
        <v>0</v>
      </c>
      <c r="L35" s="588">
        <v>0</v>
      </c>
      <c r="M35" s="588">
        <v>0</v>
      </c>
      <c r="N35" s="588">
        <v>0</v>
      </c>
      <c r="O35" s="588">
        <v>0</v>
      </c>
      <c r="P35" s="586"/>
      <c r="Q35" s="586"/>
      <c r="R35" s="134">
        <f>F35</f>
        <v>20000</v>
      </c>
      <c r="S35" s="232">
        <f t="shared" ref="S35:U37" si="32">G35/1.19</f>
        <v>0</v>
      </c>
      <c r="T35" s="232">
        <f t="shared" si="32"/>
        <v>0</v>
      </c>
      <c r="U35" s="232">
        <f t="shared" si="32"/>
        <v>0</v>
      </c>
      <c r="V35" s="232">
        <f>J35</f>
        <v>1000</v>
      </c>
      <c r="W35" s="232">
        <f t="shared" ref="W35:Y37" si="33">K35/1.19</f>
        <v>0</v>
      </c>
      <c r="X35" s="232">
        <f t="shared" si="33"/>
        <v>0</v>
      </c>
      <c r="Y35" s="232">
        <f t="shared" si="33"/>
        <v>0</v>
      </c>
      <c r="Z35" s="232">
        <f t="shared" ref="Z35:Z37" si="34">N35/1.19</f>
        <v>0</v>
      </c>
      <c r="AA35" s="232">
        <f t="shared" si="27"/>
        <v>0</v>
      </c>
      <c r="AB35" s="232">
        <f t="shared" si="28"/>
        <v>0</v>
      </c>
      <c r="AC35" s="232">
        <f t="shared" si="29"/>
        <v>0</v>
      </c>
      <c r="AD35" s="590">
        <f>R35+S35+T35+U35+V35+W35+X35+Y35+Z35+AA35+AB35+AC35</f>
        <v>21000</v>
      </c>
      <c r="AE35" s="897" t="s">
        <v>140</v>
      </c>
      <c r="AF35" s="300" t="s">
        <v>256</v>
      </c>
      <c r="AG35" s="301" t="s">
        <v>254</v>
      </c>
    </row>
    <row r="36" spans="1:37" ht="91.5" customHeight="1" thickBot="1" x14ac:dyDescent="0.25">
      <c r="A36" s="549">
        <v>15</v>
      </c>
      <c r="B36" s="8" t="s">
        <v>31</v>
      </c>
      <c r="C36" s="86">
        <v>10</v>
      </c>
      <c r="D36" s="88" t="s">
        <v>33</v>
      </c>
      <c r="E36" s="87" t="s">
        <v>34</v>
      </c>
      <c r="F36" s="90">
        <v>96000</v>
      </c>
      <c r="G36" s="90">
        <v>0</v>
      </c>
      <c r="H36" s="90">
        <v>0</v>
      </c>
      <c r="I36" s="90">
        <v>0</v>
      </c>
      <c r="J36" s="90">
        <v>0</v>
      </c>
      <c r="K36" s="90">
        <v>0</v>
      </c>
      <c r="L36" s="90">
        <v>0</v>
      </c>
      <c r="M36" s="90">
        <v>0</v>
      </c>
      <c r="N36" s="90">
        <v>0</v>
      </c>
      <c r="O36" s="90">
        <v>0</v>
      </c>
      <c r="P36" s="648"/>
      <c r="Q36" s="648"/>
      <c r="R36" s="218">
        <f>F36/1.19</f>
        <v>80672.268907563033</v>
      </c>
      <c r="S36" s="218">
        <f t="shared" si="32"/>
        <v>0</v>
      </c>
      <c r="T36" s="218">
        <f t="shared" si="32"/>
        <v>0</v>
      </c>
      <c r="U36" s="218">
        <f t="shared" si="32"/>
        <v>0</v>
      </c>
      <c r="V36" s="218">
        <f>J36/1.19</f>
        <v>0</v>
      </c>
      <c r="W36" s="218">
        <f t="shared" si="33"/>
        <v>0</v>
      </c>
      <c r="X36" s="218">
        <f t="shared" si="33"/>
        <v>0</v>
      </c>
      <c r="Y36" s="218">
        <f t="shared" si="33"/>
        <v>0</v>
      </c>
      <c r="Z36" s="218">
        <f t="shared" si="34"/>
        <v>0</v>
      </c>
      <c r="AA36" s="218">
        <f t="shared" si="27"/>
        <v>0</v>
      </c>
      <c r="AB36" s="218">
        <f t="shared" si="28"/>
        <v>0</v>
      </c>
      <c r="AC36" s="218">
        <f t="shared" si="29"/>
        <v>0</v>
      </c>
      <c r="AD36" s="667">
        <f t="shared" ref="AD36:AD37" si="35">R36+S36+T36+U36+V36+W36+X36+Y36+Z36+AA36+AB36+AC36</f>
        <v>80672.268907563033</v>
      </c>
      <c r="AE36" s="900"/>
      <c r="AF36" s="117"/>
      <c r="AG36" s="53"/>
    </row>
    <row r="37" spans="1:37" ht="66" customHeight="1" thickBot="1" x14ac:dyDescent="0.25">
      <c r="A37" s="8">
        <v>16</v>
      </c>
      <c r="B37" s="72" t="s">
        <v>31</v>
      </c>
      <c r="C37" s="73">
        <v>11</v>
      </c>
      <c r="D37" s="74" t="s">
        <v>100</v>
      </c>
      <c r="E37" s="75" t="s">
        <v>35</v>
      </c>
      <c r="F37" s="90">
        <v>15000</v>
      </c>
      <c r="G37" s="118">
        <v>3000</v>
      </c>
      <c r="H37" s="119">
        <v>2000</v>
      </c>
      <c r="I37" s="119">
        <v>1000</v>
      </c>
      <c r="J37" s="119">
        <v>10000</v>
      </c>
      <c r="K37" s="119">
        <v>1500</v>
      </c>
      <c r="L37" s="119">
        <v>500</v>
      </c>
      <c r="M37" s="119">
        <v>500</v>
      </c>
      <c r="N37" s="119">
        <v>500</v>
      </c>
      <c r="O37" s="120">
        <v>2000</v>
      </c>
      <c r="P37" s="616">
        <v>1000</v>
      </c>
      <c r="Q37" s="616">
        <v>2000</v>
      </c>
      <c r="R37" s="81">
        <f>F37/1.19</f>
        <v>12605.042016806723</v>
      </c>
      <c r="S37" s="82">
        <f t="shared" si="32"/>
        <v>2521.0084033613448</v>
      </c>
      <c r="T37" s="82">
        <f t="shared" si="32"/>
        <v>1680.6722689075632</v>
      </c>
      <c r="U37" s="82">
        <f t="shared" si="32"/>
        <v>840.3361344537816</v>
      </c>
      <c r="V37" s="82">
        <f>J37/1.19</f>
        <v>8403.361344537816</v>
      </c>
      <c r="W37" s="82">
        <f t="shared" si="33"/>
        <v>1260.5042016806724</v>
      </c>
      <c r="X37" s="82">
        <f t="shared" si="33"/>
        <v>420.1680672268908</v>
      </c>
      <c r="Y37" s="82">
        <f t="shared" si="33"/>
        <v>420.1680672268908</v>
      </c>
      <c r="Z37" s="82">
        <f t="shared" si="34"/>
        <v>420.1680672268908</v>
      </c>
      <c r="AA37" s="82">
        <f t="shared" si="27"/>
        <v>1680.6722689075632</v>
      </c>
      <c r="AB37" s="82">
        <f t="shared" si="28"/>
        <v>840.3361344537816</v>
      </c>
      <c r="AC37" s="82">
        <f t="shared" si="29"/>
        <v>1680.6722689075632</v>
      </c>
      <c r="AD37" s="667">
        <f t="shared" si="35"/>
        <v>32773.109243697487</v>
      </c>
      <c r="AE37" s="901"/>
      <c r="AF37" s="115" t="s">
        <v>255</v>
      </c>
      <c r="AG37" s="116" t="s">
        <v>254</v>
      </c>
    </row>
    <row r="38" spans="1:37" ht="23.25" customHeight="1" thickBot="1" x14ac:dyDescent="0.25">
      <c r="A38" s="551">
        <v>17</v>
      </c>
      <c r="B38" s="85"/>
      <c r="C38" s="86"/>
      <c r="D38" s="2" t="s">
        <v>36</v>
      </c>
      <c r="E38" s="102"/>
      <c r="F38" s="93">
        <f>SUM(F35:F37)</f>
        <v>131000</v>
      </c>
      <c r="G38" s="93">
        <f t="shared" ref="G38:O38" si="36">SUM(G35:G37)</f>
        <v>3000</v>
      </c>
      <c r="H38" s="93">
        <f t="shared" si="36"/>
        <v>2000</v>
      </c>
      <c r="I38" s="93">
        <f t="shared" si="36"/>
        <v>1000</v>
      </c>
      <c r="J38" s="93">
        <f t="shared" si="36"/>
        <v>11000</v>
      </c>
      <c r="K38" s="93">
        <f t="shared" si="36"/>
        <v>1500</v>
      </c>
      <c r="L38" s="93">
        <f t="shared" si="36"/>
        <v>500</v>
      </c>
      <c r="M38" s="93">
        <f t="shared" si="36"/>
        <v>500</v>
      </c>
      <c r="N38" s="93">
        <f t="shared" si="36"/>
        <v>500</v>
      </c>
      <c r="O38" s="93">
        <f t="shared" si="36"/>
        <v>2000</v>
      </c>
      <c r="P38" s="61">
        <f>SUM(P37)</f>
        <v>1000</v>
      </c>
      <c r="Q38" s="61">
        <f>SUM(Q37)</f>
        <v>2000</v>
      </c>
      <c r="R38" s="58">
        <f>SUM(R35:R37)</f>
        <v>113277.31092436975</v>
      </c>
      <c r="S38" s="121">
        <f t="shared" ref="S38:AA38" si="37">SUM(S35:S37)</f>
        <v>2521.0084033613448</v>
      </c>
      <c r="T38" s="59">
        <f>H38/1.19</f>
        <v>1680.6722689075632</v>
      </c>
      <c r="U38" s="57">
        <f t="shared" si="37"/>
        <v>840.3361344537816</v>
      </c>
      <c r="V38" s="58">
        <f t="shared" si="37"/>
        <v>9403.361344537816</v>
      </c>
      <c r="W38" s="58">
        <f t="shared" si="37"/>
        <v>1260.5042016806724</v>
      </c>
      <c r="X38" s="58">
        <f t="shared" si="37"/>
        <v>420.1680672268908</v>
      </c>
      <c r="Y38" s="58">
        <f t="shared" si="37"/>
        <v>420.1680672268908</v>
      </c>
      <c r="Z38" s="58">
        <f t="shared" si="37"/>
        <v>420.1680672268908</v>
      </c>
      <c r="AA38" s="58">
        <f t="shared" si="37"/>
        <v>1680.6722689075632</v>
      </c>
      <c r="AB38" s="58">
        <f t="shared" ref="AB38:AC38" si="38">SUM(AB35:AB37)</f>
        <v>840.3361344537816</v>
      </c>
      <c r="AC38" s="58">
        <f t="shared" si="38"/>
        <v>1680.6722689075632</v>
      </c>
      <c r="AD38" s="57">
        <f>SUM(AD35:AD37)</f>
        <v>134445.37815126052</v>
      </c>
      <c r="AE38" s="57"/>
      <c r="AF38" s="122"/>
      <c r="AG38" s="123"/>
    </row>
    <row r="39" spans="1:37" ht="204.75" customHeight="1" thickBot="1" x14ac:dyDescent="0.25">
      <c r="A39" s="8">
        <v>18</v>
      </c>
      <c r="B39" s="909" t="s">
        <v>37</v>
      </c>
      <c r="C39" s="296">
        <v>12</v>
      </c>
      <c r="D39" s="606" t="s">
        <v>325</v>
      </c>
      <c r="E39" s="297" t="s">
        <v>38</v>
      </c>
      <c r="F39" s="298">
        <v>0</v>
      </c>
      <c r="G39" s="298">
        <v>0</v>
      </c>
      <c r="H39" s="298">
        <v>0</v>
      </c>
      <c r="I39" s="298">
        <v>0</v>
      </c>
      <c r="J39" s="298">
        <v>0</v>
      </c>
      <c r="K39" s="298">
        <v>0</v>
      </c>
      <c r="L39" s="298">
        <v>0</v>
      </c>
      <c r="M39" s="298">
        <v>0</v>
      </c>
      <c r="N39" s="298">
        <v>0</v>
      </c>
      <c r="O39" s="298">
        <v>0</v>
      </c>
      <c r="P39" s="298"/>
      <c r="Q39" s="298"/>
      <c r="R39" s="299">
        <f>F39/1.19</f>
        <v>0</v>
      </c>
      <c r="S39" s="299">
        <f>G39/1.19</f>
        <v>0</v>
      </c>
      <c r="T39" s="299">
        <f>H39/1.19</f>
        <v>0</v>
      </c>
      <c r="U39" s="299">
        <f t="shared" ref="U39:Y40" si="39">I39/1.19</f>
        <v>0</v>
      </c>
      <c r="V39" s="299">
        <f t="shared" si="39"/>
        <v>0</v>
      </c>
      <c r="W39" s="299">
        <f t="shared" si="39"/>
        <v>0</v>
      </c>
      <c r="X39" s="299">
        <f t="shared" si="39"/>
        <v>0</v>
      </c>
      <c r="Y39" s="299">
        <f t="shared" si="39"/>
        <v>0</v>
      </c>
      <c r="Z39" s="299">
        <f t="shared" ref="Z39:AA40" si="40">N39/1.19</f>
        <v>0</v>
      </c>
      <c r="AA39" s="299">
        <f t="shared" si="40"/>
        <v>0</v>
      </c>
      <c r="AB39" s="299">
        <f t="shared" ref="AB39:AB40" si="41">P39/1.19</f>
        <v>0</v>
      </c>
      <c r="AC39" s="299">
        <f t="shared" ref="AC39:AC40" si="42">Q39/1.19</f>
        <v>0</v>
      </c>
      <c r="AD39" s="306">
        <f>R39+S39+T39+U39+V39+W39+X39+Y39+Z39+AA39+AB39+AC39</f>
        <v>0</v>
      </c>
      <c r="AE39" s="911" t="s">
        <v>140</v>
      </c>
      <c r="AF39" s="300"/>
      <c r="AG39" s="301"/>
      <c r="AI39" s="16"/>
    </row>
    <row r="40" spans="1:37" ht="149.25" customHeight="1" thickBot="1" x14ac:dyDescent="0.25">
      <c r="A40" s="8">
        <v>19</v>
      </c>
      <c r="B40" s="910"/>
      <c r="C40" s="281">
        <v>13</v>
      </c>
      <c r="D40" s="537" t="s">
        <v>223</v>
      </c>
      <c r="E40" s="607" t="s">
        <v>268</v>
      </c>
      <c r="F40" s="94">
        <v>0</v>
      </c>
      <c r="G40" s="94">
        <v>0</v>
      </c>
      <c r="H40" s="94">
        <v>0</v>
      </c>
      <c r="I40" s="94">
        <v>0</v>
      </c>
      <c r="J40" s="94">
        <v>50000</v>
      </c>
      <c r="K40" s="94">
        <v>17000</v>
      </c>
      <c r="L40" s="94">
        <v>0</v>
      </c>
      <c r="M40" s="94">
        <v>0</v>
      </c>
      <c r="N40" s="94">
        <v>0</v>
      </c>
      <c r="O40" s="94">
        <v>0</v>
      </c>
      <c r="P40" s="616"/>
      <c r="Q40" s="616">
        <v>17000</v>
      </c>
      <c r="R40" s="52">
        <f>F40/1.19</f>
        <v>0</v>
      </c>
      <c r="S40" s="52">
        <f>G40/1.19</f>
        <v>0</v>
      </c>
      <c r="T40" s="52">
        <f>H40/1.19</f>
        <v>0</v>
      </c>
      <c r="U40" s="52">
        <f t="shared" si="39"/>
        <v>0</v>
      </c>
      <c r="V40" s="52">
        <f t="shared" si="39"/>
        <v>42016.806722689078</v>
      </c>
      <c r="W40" s="52">
        <f t="shared" si="39"/>
        <v>14285.714285714286</v>
      </c>
      <c r="X40" s="52">
        <f t="shared" si="39"/>
        <v>0</v>
      </c>
      <c r="Y40" s="52">
        <f t="shared" si="39"/>
        <v>0</v>
      </c>
      <c r="Z40" s="52">
        <f t="shared" si="40"/>
        <v>0</v>
      </c>
      <c r="AA40" s="52">
        <f t="shared" si="40"/>
        <v>0</v>
      </c>
      <c r="AB40" s="52">
        <f t="shared" si="41"/>
        <v>0</v>
      </c>
      <c r="AC40" s="52">
        <f t="shared" si="42"/>
        <v>14285.714285714286</v>
      </c>
      <c r="AD40" s="306">
        <f>R40+S40+T40+U40+V40+W40+X40+Y40+Z40+AA40+AB40+AC40</f>
        <v>70588.23529411765</v>
      </c>
      <c r="AE40" s="912"/>
      <c r="AF40" s="125" t="s">
        <v>250</v>
      </c>
      <c r="AG40" s="126" t="s">
        <v>257</v>
      </c>
      <c r="AI40" s="16"/>
    </row>
    <row r="41" spans="1:37" ht="22.5" customHeight="1" thickBot="1" x14ac:dyDescent="0.25">
      <c r="A41" s="8">
        <v>20</v>
      </c>
      <c r="B41" s="563"/>
      <c r="C41" s="85"/>
      <c r="D41" s="2" t="s">
        <v>39</v>
      </c>
      <c r="E41" s="26"/>
      <c r="F41" s="90">
        <f t="shared" ref="F41:AA41" si="43">F39+F40</f>
        <v>0</v>
      </c>
      <c r="G41" s="90">
        <f t="shared" si="43"/>
        <v>0</v>
      </c>
      <c r="H41" s="90">
        <f t="shared" si="43"/>
        <v>0</v>
      </c>
      <c r="I41" s="90">
        <f t="shared" si="43"/>
        <v>0</v>
      </c>
      <c r="J41" s="90">
        <f t="shared" si="43"/>
        <v>50000</v>
      </c>
      <c r="K41" s="90">
        <f t="shared" si="43"/>
        <v>17000</v>
      </c>
      <c r="L41" s="90">
        <f t="shared" si="43"/>
        <v>0</v>
      </c>
      <c r="M41" s="90">
        <f t="shared" si="43"/>
        <v>0</v>
      </c>
      <c r="N41" s="90">
        <f t="shared" si="43"/>
        <v>0</v>
      </c>
      <c r="O41" s="90">
        <f t="shared" si="43"/>
        <v>0</v>
      </c>
      <c r="P41" s="90"/>
      <c r="Q41" s="90">
        <f>SUM(Q40)</f>
        <v>17000</v>
      </c>
      <c r="R41" s="59">
        <f t="shared" si="43"/>
        <v>0</v>
      </c>
      <c r="S41" s="59">
        <f t="shared" si="43"/>
        <v>0</v>
      </c>
      <c r="T41" s="59">
        <f t="shared" si="43"/>
        <v>0</v>
      </c>
      <c r="U41" s="59">
        <f t="shared" si="43"/>
        <v>0</v>
      </c>
      <c r="V41" s="59">
        <f t="shared" si="43"/>
        <v>42016.806722689078</v>
      </c>
      <c r="W41" s="59">
        <f t="shared" si="43"/>
        <v>14285.714285714286</v>
      </c>
      <c r="X41" s="59">
        <f t="shared" si="43"/>
        <v>0</v>
      </c>
      <c r="Y41" s="59">
        <f t="shared" si="43"/>
        <v>0</v>
      </c>
      <c r="Z41" s="59">
        <f t="shared" si="43"/>
        <v>0</v>
      </c>
      <c r="AA41" s="59">
        <f t="shared" si="43"/>
        <v>0</v>
      </c>
      <c r="AB41" s="59">
        <f t="shared" ref="AB41:AC41" si="44">AB39+AB40</f>
        <v>0</v>
      </c>
      <c r="AC41" s="59">
        <f t="shared" si="44"/>
        <v>14285.714285714286</v>
      </c>
      <c r="AD41" s="153">
        <f>SUM(AD39:AD40)</f>
        <v>70588.23529411765</v>
      </c>
      <c r="AE41" s="57"/>
      <c r="AF41" s="128"/>
      <c r="AG41" s="129"/>
      <c r="AI41" s="16"/>
    </row>
    <row r="42" spans="1:37" ht="22.5" customHeight="1" thickBot="1" x14ac:dyDescent="0.25">
      <c r="A42" s="549">
        <v>21</v>
      </c>
      <c r="B42" s="50"/>
      <c r="C42" s="72"/>
      <c r="D42" s="130" t="s">
        <v>16</v>
      </c>
      <c r="E42" s="110"/>
      <c r="F42" s="131"/>
      <c r="G42" s="132"/>
      <c r="H42" s="132"/>
      <c r="I42" s="132"/>
      <c r="J42" s="132"/>
      <c r="K42" s="132"/>
      <c r="L42" s="132"/>
      <c r="M42" s="132"/>
      <c r="N42" s="132"/>
      <c r="O42" s="132"/>
      <c r="P42" s="649"/>
      <c r="Q42" s="649"/>
      <c r="R42" s="124"/>
      <c r="S42" s="33"/>
      <c r="T42" s="41"/>
      <c r="U42" s="33"/>
      <c r="V42" s="41"/>
      <c r="W42" s="33"/>
      <c r="X42" s="41"/>
      <c r="Y42" s="33"/>
      <c r="Z42" s="41"/>
      <c r="AA42" s="33"/>
      <c r="AB42" s="626"/>
      <c r="AC42" s="626"/>
      <c r="AD42" s="635"/>
      <c r="AE42" s="134"/>
      <c r="AF42" s="135"/>
      <c r="AG42" s="136"/>
    </row>
    <row r="43" spans="1:37" ht="92.25" customHeight="1" thickBot="1" x14ac:dyDescent="0.25">
      <c r="A43" s="8">
        <v>22</v>
      </c>
      <c r="B43" s="567" t="s">
        <v>40</v>
      </c>
      <c r="C43" s="302">
        <v>14</v>
      </c>
      <c r="D43" s="542" t="s">
        <v>277</v>
      </c>
      <c r="E43" s="308" t="s">
        <v>126</v>
      </c>
      <c r="F43" s="309">
        <v>17000</v>
      </c>
      <c r="G43" s="304">
        <v>700</v>
      </c>
      <c r="H43" s="304">
        <v>4300</v>
      </c>
      <c r="I43" s="304">
        <v>300</v>
      </c>
      <c r="J43" s="304">
        <v>6500</v>
      </c>
      <c r="K43" s="304">
        <v>2000</v>
      </c>
      <c r="L43" s="304">
        <v>3000</v>
      </c>
      <c r="M43" s="304">
        <v>1200</v>
      </c>
      <c r="N43" s="304">
        <v>900</v>
      </c>
      <c r="O43" s="303">
        <v>2000</v>
      </c>
      <c r="P43" s="650"/>
      <c r="Q43" s="650">
        <v>2500</v>
      </c>
      <c r="R43" s="299">
        <f t="shared" ref="R43:Y46" si="45">F43/1.19</f>
        <v>14285.714285714286</v>
      </c>
      <c r="S43" s="310">
        <f t="shared" si="45"/>
        <v>588.23529411764707</v>
      </c>
      <c r="T43" s="299">
        <f t="shared" si="45"/>
        <v>3613.4453781512607</v>
      </c>
      <c r="U43" s="310">
        <f t="shared" si="45"/>
        <v>252.10084033613447</v>
      </c>
      <c r="V43" s="299">
        <f t="shared" si="45"/>
        <v>5462.1848739495799</v>
      </c>
      <c r="W43" s="310">
        <f t="shared" si="45"/>
        <v>1680.6722689075632</v>
      </c>
      <c r="X43" s="299">
        <f t="shared" si="45"/>
        <v>2521.0084033613448</v>
      </c>
      <c r="Y43" s="299">
        <f t="shared" si="45"/>
        <v>1008.4033613445379</v>
      </c>
      <c r="Z43" s="299">
        <f t="shared" ref="Z43:AA46" si="46">N43/1.19</f>
        <v>756.30252100840335</v>
      </c>
      <c r="AA43" s="299">
        <f t="shared" si="46"/>
        <v>1680.6722689075632</v>
      </c>
      <c r="AB43" s="299">
        <f t="shared" ref="AB43" si="47">P43/1.19</f>
        <v>0</v>
      </c>
      <c r="AC43" s="299">
        <f t="shared" ref="AC43" si="48">Q43/1.19</f>
        <v>2100.840336134454</v>
      </c>
      <c r="AD43" s="305">
        <f>R43+S43+T43+U43+V43+W43+X43+Y43+Z43+AA43+AB43+AC43</f>
        <v>33949.579831932773</v>
      </c>
      <c r="AE43" s="311" t="s">
        <v>140</v>
      </c>
      <c r="AF43" s="312" t="s">
        <v>255</v>
      </c>
      <c r="AG43" s="301" t="s">
        <v>260</v>
      </c>
    </row>
    <row r="44" spans="1:37" ht="145.5" customHeight="1" thickBot="1" x14ac:dyDescent="0.25">
      <c r="A44" s="574">
        <v>23</v>
      </c>
      <c r="B44" s="323" t="s">
        <v>40</v>
      </c>
      <c r="C44" s="141">
        <v>15</v>
      </c>
      <c r="D44" s="539" t="s">
        <v>101</v>
      </c>
      <c r="E44" s="143" t="s">
        <v>41</v>
      </c>
      <c r="F44" s="144">
        <v>50000</v>
      </c>
      <c r="G44" s="145">
        <v>500</v>
      </c>
      <c r="H44" s="314">
        <v>1000</v>
      </c>
      <c r="I44" s="145">
        <v>200</v>
      </c>
      <c r="J44" s="145">
        <v>2000</v>
      </c>
      <c r="K44" s="145">
        <v>1000</v>
      </c>
      <c r="L44" s="145">
        <v>1500</v>
      </c>
      <c r="M44" s="145">
        <v>500</v>
      </c>
      <c r="N44" s="145">
        <v>0</v>
      </c>
      <c r="O44" s="144">
        <v>1000</v>
      </c>
      <c r="P44" s="651"/>
      <c r="Q44" s="651">
        <v>1000</v>
      </c>
      <c r="R44" s="265">
        <f t="shared" si="45"/>
        <v>42016.806722689078</v>
      </c>
      <c r="S44" s="315">
        <f t="shared" si="45"/>
        <v>420.1680672268908</v>
      </c>
      <c r="T44" s="315">
        <f t="shared" si="45"/>
        <v>840.3361344537816</v>
      </c>
      <c r="U44" s="265">
        <f t="shared" si="45"/>
        <v>168.0672268907563</v>
      </c>
      <c r="V44" s="326">
        <f t="shared" si="45"/>
        <v>1680.6722689075632</v>
      </c>
      <c r="W44" s="315">
        <f t="shared" si="45"/>
        <v>840.3361344537816</v>
      </c>
      <c r="X44" s="265">
        <f t="shared" si="45"/>
        <v>1260.5042016806724</v>
      </c>
      <c r="Y44" s="316">
        <f t="shared" si="45"/>
        <v>420.1680672268908</v>
      </c>
      <c r="Z44" s="316">
        <f t="shared" si="46"/>
        <v>0</v>
      </c>
      <c r="AA44" s="265">
        <f t="shared" si="46"/>
        <v>840.3361344537816</v>
      </c>
      <c r="AB44" s="316">
        <f t="shared" ref="AB44:AB46" si="49">P44/1.19</f>
        <v>0</v>
      </c>
      <c r="AC44" s="265">
        <f t="shared" ref="AC44:AC46" si="50">Q44/1.19</f>
        <v>840.3361344537816</v>
      </c>
      <c r="AD44" s="696">
        <f t="shared" ref="AD44:AD46" si="51">R44+S44+T44+U44+V44+W44+X44+Y44+Z44+AA44+AB44+AC44</f>
        <v>49327.731092436989</v>
      </c>
      <c r="AE44" s="524" t="s">
        <v>140</v>
      </c>
      <c r="AF44" s="317" t="s">
        <v>254</v>
      </c>
      <c r="AG44" s="318" t="s">
        <v>250</v>
      </c>
    </row>
    <row r="45" spans="1:37" ht="35.25" customHeight="1" thickBot="1" x14ac:dyDescent="0.25">
      <c r="A45" s="548">
        <v>24</v>
      </c>
      <c r="B45" s="323" t="s">
        <v>40</v>
      </c>
      <c r="C45" s="141">
        <v>16</v>
      </c>
      <c r="D45" s="142" t="s">
        <v>102</v>
      </c>
      <c r="E45" s="319" t="s">
        <v>42</v>
      </c>
      <c r="F45" s="144">
        <v>1000</v>
      </c>
      <c r="G45" s="145">
        <v>0</v>
      </c>
      <c r="H45" s="145">
        <v>0</v>
      </c>
      <c r="I45" s="145">
        <v>0</v>
      </c>
      <c r="J45" s="145">
        <v>500</v>
      </c>
      <c r="K45" s="145">
        <v>0</v>
      </c>
      <c r="L45" s="145">
        <v>0</v>
      </c>
      <c r="M45" s="145">
        <v>0</v>
      </c>
      <c r="N45" s="145">
        <v>0</v>
      </c>
      <c r="O45" s="145">
        <v>0</v>
      </c>
      <c r="P45" s="652"/>
      <c r="Q45" s="652"/>
      <c r="R45" s="265">
        <f t="shared" si="45"/>
        <v>840.3361344537816</v>
      </c>
      <c r="S45" s="315">
        <f t="shared" si="45"/>
        <v>0</v>
      </c>
      <c r="T45" s="315">
        <f t="shared" si="45"/>
        <v>0</v>
      </c>
      <c r="U45" s="265">
        <f t="shared" si="45"/>
        <v>0</v>
      </c>
      <c r="V45" s="265">
        <f t="shared" si="45"/>
        <v>420.1680672268908</v>
      </c>
      <c r="W45" s="265">
        <f t="shared" si="45"/>
        <v>0</v>
      </c>
      <c r="X45" s="265">
        <f t="shared" si="45"/>
        <v>0</v>
      </c>
      <c r="Y45" s="265">
        <f t="shared" si="45"/>
        <v>0</v>
      </c>
      <c r="Z45" s="265">
        <f t="shared" si="46"/>
        <v>0</v>
      </c>
      <c r="AA45" s="265">
        <f t="shared" si="46"/>
        <v>0</v>
      </c>
      <c r="AB45" s="265">
        <f t="shared" si="49"/>
        <v>0</v>
      </c>
      <c r="AC45" s="265">
        <f t="shared" si="50"/>
        <v>0</v>
      </c>
      <c r="AD45" s="315">
        <f t="shared" si="51"/>
        <v>1260.5042016806724</v>
      </c>
      <c r="AE45" s="324" t="s">
        <v>140</v>
      </c>
      <c r="AF45" s="147" t="s">
        <v>255</v>
      </c>
      <c r="AG45" s="321" t="s">
        <v>248</v>
      </c>
      <c r="AK45" s="62"/>
    </row>
    <row r="46" spans="1:37" ht="54" customHeight="1" thickBot="1" x14ac:dyDescent="0.25">
      <c r="A46" s="8">
        <v>25</v>
      </c>
      <c r="B46" s="323" t="s">
        <v>40</v>
      </c>
      <c r="C46" s="141">
        <v>17</v>
      </c>
      <c r="D46" s="142" t="s">
        <v>225</v>
      </c>
      <c r="E46" s="143" t="s">
        <v>247</v>
      </c>
      <c r="F46" s="144">
        <v>8000</v>
      </c>
      <c r="G46" s="314">
        <v>0</v>
      </c>
      <c r="H46" s="145">
        <v>0</v>
      </c>
      <c r="I46" s="145">
        <v>0</v>
      </c>
      <c r="J46" s="145">
        <v>5000</v>
      </c>
      <c r="K46" s="145">
        <v>1000</v>
      </c>
      <c r="L46" s="145">
        <v>500</v>
      </c>
      <c r="M46" s="145">
        <v>300</v>
      </c>
      <c r="N46" s="145">
        <v>100</v>
      </c>
      <c r="O46" s="144">
        <v>0</v>
      </c>
      <c r="P46" s="653"/>
      <c r="Q46" s="653">
        <v>500</v>
      </c>
      <c r="R46" s="325">
        <f t="shared" si="45"/>
        <v>6722.6890756302528</v>
      </c>
      <c r="S46" s="315">
        <f t="shared" si="45"/>
        <v>0</v>
      </c>
      <c r="T46" s="315">
        <f t="shared" si="45"/>
        <v>0</v>
      </c>
      <c r="U46" s="265">
        <f t="shared" si="45"/>
        <v>0</v>
      </c>
      <c r="V46" s="265">
        <f t="shared" si="45"/>
        <v>4201.680672268908</v>
      </c>
      <c r="W46" s="265">
        <f t="shared" si="45"/>
        <v>840.3361344537816</v>
      </c>
      <c r="X46" s="265">
        <f t="shared" si="45"/>
        <v>420.1680672268908</v>
      </c>
      <c r="Y46" s="265">
        <f t="shared" si="45"/>
        <v>252.10084033613447</v>
      </c>
      <c r="Z46" s="265">
        <f t="shared" si="46"/>
        <v>84.033613445378151</v>
      </c>
      <c r="AA46" s="265">
        <f t="shared" si="46"/>
        <v>0</v>
      </c>
      <c r="AB46" s="265">
        <f t="shared" si="49"/>
        <v>0</v>
      </c>
      <c r="AC46" s="265">
        <f t="shared" si="50"/>
        <v>420.1680672268908</v>
      </c>
      <c r="AD46" s="682">
        <f t="shared" si="51"/>
        <v>12941.176470588232</v>
      </c>
      <c r="AE46" s="773" t="s">
        <v>140</v>
      </c>
      <c r="AF46" s="774" t="s">
        <v>255</v>
      </c>
      <c r="AG46" s="148" t="s">
        <v>250</v>
      </c>
      <c r="AK46" s="62"/>
    </row>
    <row r="47" spans="1:37" ht="21" customHeight="1" thickBot="1" x14ac:dyDescent="0.25">
      <c r="A47" s="548">
        <v>26</v>
      </c>
      <c r="B47" s="563"/>
      <c r="C47" s="85"/>
      <c r="D47" s="2" t="s">
        <v>103</v>
      </c>
      <c r="E47" s="127"/>
      <c r="F47" s="150">
        <f>SUM(F43:F46)</f>
        <v>76000</v>
      </c>
      <c r="G47" s="150">
        <f t="shared" ref="G47:M47" si="52">SUM(G43:G46)</f>
        <v>1200</v>
      </c>
      <c r="H47" s="150">
        <f t="shared" si="52"/>
        <v>5300</v>
      </c>
      <c r="I47" s="150">
        <f t="shared" si="52"/>
        <v>500</v>
      </c>
      <c r="J47" s="150">
        <f t="shared" si="52"/>
        <v>14000</v>
      </c>
      <c r="K47" s="150">
        <f t="shared" si="52"/>
        <v>4000</v>
      </c>
      <c r="L47" s="150">
        <f t="shared" si="52"/>
        <v>5000</v>
      </c>
      <c r="M47" s="150">
        <f t="shared" si="52"/>
        <v>2000</v>
      </c>
      <c r="N47" s="150">
        <f>SUM(N43:N46)</f>
        <v>1000</v>
      </c>
      <c r="O47" s="150">
        <f>SUM(O43:O46)</f>
        <v>3000</v>
      </c>
      <c r="P47" s="654"/>
      <c r="Q47" s="654">
        <v>4000</v>
      </c>
      <c r="R47" s="593">
        <f>SUM(R43:R46)</f>
        <v>63865.546218487398</v>
      </c>
      <c r="S47" s="151">
        <f t="shared" ref="S47:X47" si="53">SUM(S43:S46)</f>
        <v>1008.4033613445379</v>
      </c>
      <c r="T47" s="59">
        <f t="shared" si="53"/>
        <v>4453.7815126050427</v>
      </c>
      <c r="U47" s="153">
        <f t="shared" si="53"/>
        <v>420.1680672268908</v>
      </c>
      <c r="V47" s="153">
        <f t="shared" si="53"/>
        <v>11764.705882352941</v>
      </c>
      <c r="W47" s="59">
        <f t="shared" si="53"/>
        <v>3361.3445378151264</v>
      </c>
      <c r="X47" s="59">
        <f t="shared" si="53"/>
        <v>4201.680672268908</v>
      </c>
      <c r="Y47" s="59">
        <f t="shared" ref="Y47:AD47" si="54">SUM(Y43:Y46)</f>
        <v>1680.6722689075632</v>
      </c>
      <c r="Z47" s="59">
        <f t="shared" si="54"/>
        <v>840.33613445378148</v>
      </c>
      <c r="AA47" s="59">
        <f t="shared" si="54"/>
        <v>2521.0084033613448</v>
      </c>
      <c r="AB47" s="59">
        <f t="shared" si="54"/>
        <v>0</v>
      </c>
      <c r="AC47" s="59">
        <f t="shared" si="54"/>
        <v>3361.3445378151264</v>
      </c>
      <c r="AD47" s="153">
        <f t="shared" si="54"/>
        <v>97478.991596638662</v>
      </c>
      <c r="AE47" s="59"/>
      <c r="AF47" s="154"/>
      <c r="AG47" s="155"/>
    </row>
    <row r="48" spans="1:37" ht="144" customHeight="1" thickBot="1" x14ac:dyDescent="0.25">
      <c r="A48" s="8">
        <v>27</v>
      </c>
      <c r="B48" s="156" t="s">
        <v>40</v>
      </c>
      <c r="C48" s="597">
        <v>18</v>
      </c>
      <c r="D48" s="782" t="s">
        <v>278</v>
      </c>
      <c r="E48" s="158" t="s">
        <v>131</v>
      </c>
      <c r="F48" s="159">
        <v>9000</v>
      </c>
      <c r="G48" s="160">
        <v>5000</v>
      </c>
      <c r="H48" s="160">
        <v>4000</v>
      </c>
      <c r="I48" s="160">
        <v>0</v>
      </c>
      <c r="J48" s="160">
        <v>11000</v>
      </c>
      <c r="K48" s="160">
        <v>3000</v>
      </c>
      <c r="L48" s="160">
        <v>500</v>
      </c>
      <c r="M48" s="160">
        <v>1000</v>
      </c>
      <c r="N48" s="160">
        <v>0</v>
      </c>
      <c r="O48" s="161">
        <v>1000</v>
      </c>
      <c r="P48" s="584">
        <v>2000</v>
      </c>
      <c r="Q48" s="584">
        <v>5000</v>
      </c>
      <c r="R48" s="162">
        <f t="shared" ref="R48:Y55" si="55">F48/1.19</f>
        <v>7563.0252100840344</v>
      </c>
      <c r="S48" s="162">
        <f t="shared" si="55"/>
        <v>4201.680672268908</v>
      </c>
      <c r="T48" s="162">
        <f t="shared" si="55"/>
        <v>3361.3445378151264</v>
      </c>
      <c r="U48" s="328">
        <f t="shared" si="55"/>
        <v>0</v>
      </c>
      <c r="V48" s="226">
        <f t="shared" si="55"/>
        <v>9243.6974789915967</v>
      </c>
      <c r="W48" s="327">
        <f t="shared" si="55"/>
        <v>2521.0084033613448</v>
      </c>
      <c r="X48" s="162">
        <f t="shared" si="55"/>
        <v>420.1680672268908</v>
      </c>
      <c r="Y48" s="162">
        <f t="shared" si="55"/>
        <v>840.3361344537816</v>
      </c>
      <c r="Z48" s="162">
        <f t="shared" ref="Z48:Z55" si="56">N48/1.19</f>
        <v>0</v>
      </c>
      <c r="AA48" s="162">
        <f t="shared" ref="AA48:AA55" si="57">O48/1.19</f>
        <v>840.3361344537816</v>
      </c>
      <c r="AB48" s="162">
        <f t="shared" ref="AB48:AB55" si="58">P48/1.19</f>
        <v>1680.6722689075632</v>
      </c>
      <c r="AC48" s="162">
        <f t="shared" ref="AC48:AC55" si="59">Q48/1.19</f>
        <v>4201.680672268908</v>
      </c>
      <c r="AD48" s="709">
        <f>R48+S48+T48+U48+V48+W48+X48+Y48+Z48+AA48+AB48+AC48</f>
        <v>34873.949579831933</v>
      </c>
      <c r="AE48" s="191" t="s">
        <v>140</v>
      </c>
      <c r="AF48" s="164" t="s">
        <v>255</v>
      </c>
      <c r="AG48" s="148" t="s">
        <v>260</v>
      </c>
    </row>
    <row r="49" spans="1:33" s="263" customFormat="1" ht="32.25" customHeight="1" thickBot="1" x14ac:dyDescent="0.3">
      <c r="A49" s="548">
        <v>28</v>
      </c>
      <c r="B49" s="323" t="s">
        <v>40</v>
      </c>
      <c r="C49" s="597">
        <v>19</v>
      </c>
      <c r="D49" s="592" t="s">
        <v>105</v>
      </c>
      <c r="E49" s="1" t="s">
        <v>106</v>
      </c>
      <c r="F49" s="159">
        <v>2000</v>
      </c>
      <c r="G49" s="160">
        <v>0</v>
      </c>
      <c r="H49" s="160">
        <v>0</v>
      </c>
      <c r="I49" s="160">
        <v>0</v>
      </c>
      <c r="J49" s="160">
        <v>0</v>
      </c>
      <c r="K49" s="160">
        <v>0</v>
      </c>
      <c r="L49" s="160">
        <v>0</v>
      </c>
      <c r="M49" s="160">
        <v>0</v>
      </c>
      <c r="N49" s="160">
        <v>0</v>
      </c>
      <c r="O49" s="161">
        <v>0</v>
      </c>
      <c r="P49" s="584"/>
      <c r="Q49" s="584"/>
      <c r="R49" s="162">
        <f t="shared" si="55"/>
        <v>1680.6722689075632</v>
      </c>
      <c r="S49" s="162">
        <f t="shared" si="55"/>
        <v>0</v>
      </c>
      <c r="T49" s="162">
        <f t="shared" si="55"/>
        <v>0</v>
      </c>
      <c r="U49" s="162">
        <f t="shared" si="55"/>
        <v>0</v>
      </c>
      <c r="V49" s="162">
        <f t="shared" si="55"/>
        <v>0</v>
      </c>
      <c r="W49" s="162">
        <f t="shared" si="55"/>
        <v>0</v>
      </c>
      <c r="X49" s="162">
        <f t="shared" si="55"/>
        <v>0</v>
      </c>
      <c r="Y49" s="162">
        <f t="shared" si="55"/>
        <v>0</v>
      </c>
      <c r="Z49" s="162">
        <f t="shared" si="56"/>
        <v>0</v>
      </c>
      <c r="AA49" s="162">
        <f t="shared" si="57"/>
        <v>0</v>
      </c>
      <c r="AB49" s="162">
        <f t="shared" si="58"/>
        <v>0</v>
      </c>
      <c r="AC49" s="162">
        <f t="shared" si="59"/>
        <v>0</v>
      </c>
      <c r="AD49" s="756">
        <f t="shared" ref="AD49:AD70" si="60">R49+S49+T49+U49+V49+W49+X49+Y49+Z49+AA49+AB49+AC49</f>
        <v>1680.6722689075632</v>
      </c>
      <c r="AE49" s="594" t="s">
        <v>140</v>
      </c>
      <c r="AF49" s="164" t="s">
        <v>254</v>
      </c>
      <c r="AG49" s="148" t="s">
        <v>250</v>
      </c>
    </row>
    <row r="50" spans="1:33" ht="45.75" customHeight="1" thickBot="1" x14ac:dyDescent="0.3">
      <c r="A50" s="8">
        <v>29</v>
      </c>
      <c r="B50" s="165" t="s">
        <v>40</v>
      </c>
      <c r="C50" s="598">
        <v>20</v>
      </c>
      <c r="D50" s="538" t="s">
        <v>279</v>
      </c>
      <c r="E50" s="168" t="s">
        <v>127</v>
      </c>
      <c r="F50" s="169">
        <v>4000</v>
      </c>
      <c r="G50" s="169">
        <v>0</v>
      </c>
      <c r="H50" s="169">
        <v>0</v>
      </c>
      <c r="I50" s="169">
        <v>0</v>
      </c>
      <c r="J50" s="169">
        <v>0</v>
      </c>
      <c r="K50" s="169">
        <v>0</v>
      </c>
      <c r="L50" s="169">
        <v>0</v>
      </c>
      <c r="M50" s="169">
        <v>0</v>
      </c>
      <c r="N50" s="169">
        <v>0</v>
      </c>
      <c r="O50" s="170">
        <v>0</v>
      </c>
      <c r="P50" s="584"/>
      <c r="Q50" s="584"/>
      <c r="R50" s="162">
        <f t="shared" si="55"/>
        <v>3361.3445378151264</v>
      </c>
      <c r="S50" s="162">
        <f t="shared" si="55"/>
        <v>0</v>
      </c>
      <c r="T50" s="162">
        <f t="shared" si="55"/>
        <v>0</v>
      </c>
      <c r="U50" s="162">
        <f t="shared" si="55"/>
        <v>0</v>
      </c>
      <c r="V50" s="162">
        <f t="shared" si="55"/>
        <v>0</v>
      </c>
      <c r="W50" s="162">
        <f t="shared" si="55"/>
        <v>0</v>
      </c>
      <c r="X50" s="162">
        <f t="shared" si="55"/>
        <v>0</v>
      </c>
      <c r="Y50" s="162">
        <f t="shared" si="55"/>
        <v>0</v>
      </c>
      <c r="Z50" s="162">
        <f t="shared" si="56"/>
        <v>0</v>
      </c>
      <c r="AA50" s="162">
        <f t="shared" si="57"/>
        <v>0</v>
      </c>
      <c r="AB50" s="162">
        <f t="shared" si="58"/>
        <v>0</v>
      </c>
      <c r="AC50" s="162">
        <f t="shared" si="59"/>
        <v>0</v>
      </c>
      <c r="AD50" s="756">
        <f t="shared" si="60"/>
        <v>3361.3445378151264</v>
      </c>
      <c r="AE50" s="191" t="s">
        <v>140</v>
      </c>
      <c r="AF50" s="172" t="s">
        <v>318</v>
      </c>
      <c r="AG50" s="173" t="s">
        <v>249</v>
      </c>
    </row>
    <row r="51" spans="1:33" ht="142.5" customHeight="1" thickBot="1" x14ac:dyDescent="0.3">
      <c r="A51" s="575">
        <v>30</v>
      </c>
      <c r="B51" s="174" t="s">
        <v>40</v>
      </c>
      <c r="C51" s="597">
        <v>21</v>
      </c>
      <c r="D51" s="538" t="s">
        <v>280</v>
      </c>
      <c r="E51" s="168" t="s">
        <v>130</v>
      </c>
      <c r="F51" s="169">
        <v>3500</v>
      </c>
      <c r="G51" s="175">
        <v>0</v>
      </c>
      <c r="H51" s="169">
        <v>0</v>
      </c>
      <c r="I51" s="175">
        <v>0</v>
      </c>
      <c r="J51" s="169">
        <v>600</v>
      </c>
      <c r="K51" s="169">
        <v>0</v>
      </c>
      <c r="L51" s="169">
        <v>0</v>
      </c>
      <c r="M51" s="169">
        <v>0</v>
      </c>
      <c r="N51" s="169">
        <v>0</v>
      </c>
      <c r="O51" s="170">
        <v>0</v>
      </c>
      <c r="P51" s="584">
        <v>1500</v>
      </c>
      <c r="Q51" s="584">
        <v>500</v>
      </c>
      <c r="R51" s="162">
        <f t="shared" si="55"/>
        <v>2941.1764705882356</v>
      </c>
      <c r="S51" s="162">
        <f t="shared" si="55"/>
        <v>0</v>
      </c>
      <c r="T51" s="162">
        <f t="shared" si="55"/>
        <v>0</v>
      </c>
      <c r="U51" s="162">
        <f t="shared" si="55"/>
        <v>0</v>
      </c>
      <c r="V51" s="162">
        <f t="shared" si="55"/>
        <v>504.20168067226894</v>
      </c>
      <c r="W51" s="162">
        <f t="shared" si="55"/>
        <v>0</v>
      </c>
      <c r="X51" s="162">
        <f t="shared" si="55"/>
        <v>0</v>
      </c>
      <c r="Y51" s="162">
        <f t="shared" si="55"/>
        <v>0</v>
      </c>
      <c r="Z51" s="162">
        <f t="shared" si="56"/>
        <v>0</v>
      </c>
      <c r="AA51" s="162">
        <f t="shared" si="57"/>
        <v>0</v>
      </c>
      <c r="AB51" s="162">
        <f t="shared" si="58"/>
        <v>1260.5042016806724</v>
      </c>
      <c r="AC51" s="162">
        <f t="shared" si="59"/>
        <v>420.1680672268908</v>
      </c>
      <c r="AD51" s="756">
        <f t="shared" si="60"/>
        <v>5126.0504201680669</v>
      </c>
      <c r="AE51" s="522" t="s">
        <v>140</v>
      </c>
      <c r="AF51" s="177" t="s">
        <v>256</v>
      </c>
      <c r="AG51" s="173" t="s">
        <v>249</v>
      </c>
    </row>
    <row r="52" spans="1:33" ht="63" customHeight="1" thickBot="1" x14ac:dyDescent="0.25">
      <c r="A52" s="548">
        <v>31</v>
      </c>
      <c r="B52" s="174" t="s">
        <v>40</v>
      </c>
      <c r="C52" s="597">
        <v>22</v>
      </c>
      <c r="D52" s="540" t="s">
        <v>181</v>
      </c>
      <c r="E52" s="168" t="s">
        <v>43</v>
      </c>
      <c r="F52" s="170">
        <v>2000</v>
      </c>
      <c r="G52" s="169">
        <v>0</v>
      </c>
      <c r="H52" s="169">
        <v>0</v>
      </c>
      <c r="I52" s="169">
        <v>0</v>
      </c>
      <c r="J52" s="169">
        <v>0</v>
      </c>
      <c r="K52" s="169">
        <v>0</v>
      </c>
      <c r="L52" s="169">
        <v>0</v>
      </c>
      <c r="M52" s="169">
        <v>0</v>
      </c>
      <c r="N52" s="169">
        <v>0</v>
      </c>
      <c r="O52" s="170">
        <v>0</v>
      </c>
      <c r="P52" s="584"/>
      <c r="Q52" s="584"/>
      <c r="R52" s="162">
        <f t="shared" si="55"/>
        <v>1680.6722689075632</v>
      </c>
      <c r="S52" s="162">
        <f t="shared" si="55"/>
        <v>0</v>
      </c>
      <c r="T52" s="162">
        <f t="shared" si="55"/>
        <v>0</v>
      </c>
      <c r="U52" s="162">
        <f t="shared" si="55"/>
        <v>0</v>
      </c>
      <c r="V52" s="162">
        <f t="shared" si="55"/>
        <v>0</v>
      </c>
      <c r="W52" s="162">
        <f t="shared" si="55"/>
        <v>0</v>
      </c>
      <c r="X52" s="162">
        <f t="shared" si="55"/>
        <v>0</v>
      </c>
      <c r="Y52" s="162">
        <f t="shared" si="55"/>
        <v>0</v>
      </c>
      <c r="Z52" s="162">
        <f t="shared" si="56"/>
        <v>0</v>
      </c>
      <c r="AA52" s="162">
        <f t="shared" si="57"/>
        <v>0</v>
      </c>
      <c r="AB52" s="162">
        <f t="shared" si="58"/>
        <v>0</v>
      </c>
      <c r="AC52" s="162">
        <f t="shared" si="59"/>
        <v>0</v>
      </c>
      <c r="AD52" s="757">
        <f>R52+S52+T52+U52+V52+W52+X52+Y52+Z52+AA52+AB52+AC52</f>
        <v>1680.6722689075632</v>
      </c>
      <c r="AE52" s="163" t="s">
        <v>140</v>
      </c>
      <c r="AF52" s="172" t="s">
        <v>252</v>
      </c>
      <c r="AG52" s="172" t="s">
        <v>252</v>
      </c>
    </row>
    <row r="53" spans="1:33" ht="97.5" customHeight="1" thickBot="1" x14ac:dyDescent="0.25">
      <c r="A53" s="8">
        <v>32</v>
      </c>
      <c r="B53" s="174" t="s">
        <v>40</v>
      </c>
      <c r="C53" s="597">
        <v>23</v>
      </c>
      <c r="D53" s="540" t="s">
        <v>45</v>
      </c>
      <c r="E53" s="168" t="s">
        <v>46</v>
      </c>
      <c r="F53" s="170">
        <v>67000</v>
      </c>
      <c r="G53" s="169">
        <v>0</v>
      </c>
      <c r="H53" s="169">
        <v>0</v>
      </c>
      <c r="I53" s="169">
        <v>0</v>
      </c>
      <c r="J53" s="169">
        <v>0</v>
      </c>
      <c r="K53" s="169">
        <v>0</v>
      </c>
      <c r="L53" s="169">
        <v>0</v>
      </c>
      <c r="M53" s="169">
        <v>0</v>
      </c>
      <c r="N53" s="169">
        <v>0</v>
      </c>
      <c r="O53" s="170">
        <v>0</v>
      </c>
      <c r="P53" s="584"/>
      <c r="Q53" s="584"/>
      <c r="R53" s="162">
        <f t="shared" si="55"/>
        <v>56302.521008403361</v>
      </c>
      <c r="S53" s="162">
        <f t="shared" si="55"/>
        <v>0</v>
      </c>
      <c r="T53" s="162">
        <f t="shared" si="55"/>
        <v>0</v>
      </c>
      <c r="U53" s="162">
        <f t="shared" si="55"/>
        <v>0</v>
      </c>
      <c r="V53" s="162">
        <f t="shared" si="55"/>
        <v>0</v>
      </c>
      <c r="W53" s="162">
        <f t="shared" si="55"/>
        <v>0</v>
      </c>
      <c r="X53" s="162">
        <f t="shared" si="55"/>
        <v>0</v>
      </c>
      <c r="Y53" s="162">
        <f t="shared" si="55"/>
        <v>0</v>
      </c>
      <c r="Z53" s="162">
        <f t="shared" si="56"/>
        <v>0</v>
      </c>
      <c r="AA53" s="162">
        <f t="shared" si="57"/>
        <v>0</v>
      </c>
      <c r="AB53" s="162">
        <f t="shared" si="58"/>
        <v>0</v>
      </c>
      <c r="AC53" s="162">
        <f t="shared" si="59"/>
        <v>0</v>
      </c>
      <c r="AD53" s="756">
        <f t="shared" si="60"/>
        <v>56302.521008403361</v>
      </c>
      <c r="AE53" s="176" t="s">
        <v>140</v>
      </c>
      <c r="AF53" s="172" t="s">
        <v>319</v>
      </c>
      <c r="AG53" s="172" t="s">
        <v>252</v>
      </c>
    </row>
    <row r="54" spans="1:33" ht="151.5" customHeight="1" thickBot="1" x14ac:dyDescent="0.25">
      <c r="A54" s="548">
        <v>33</v>
      </c>
      <c r="B54" s="174" t="s">
        <v>40</v>
      </c>
      <c r="C54" s="598">
        <v>24</v>
      </c>
      <c r="D54" s="783" t="s">
        <v>281</v>
      </c>
      <c r="E54" s="178" t="s">
        <v>47</v>
      </c>
      <c r="F54" s="170">
        <v>10000</v>
      </c>
      <c r="G54" s="169">
        <v>1000</v>
      </c>
      <c r="H54" s="169">
        <v>1000</v>
      </c>
      <c r="I54" s="169">
        <v>0</v>
      </c>
      <c r="J54" s="169">
        <v>2000</v>
      </c>
      <c r="K54" s="169">
        <v>500</v>
      </c>
      <c r="L54" s="169">
        <v>0</v>
      </c>
      <c r="M54" s="169">
        <v>0</v>
      </c>
      <c r="N54" s="169">
        <v>0</v>
      </c>
      <c r="O54" s="170">
        <v>400</v>
      </c>
      <c r="P54" s="584">
        <v>0</v>
      </c>
      <c r="Q54" s="584">
        <v>0</v>
      </c>
      <c r="R54" s="162">
        <f t="shared" si="55"/>
        <v>8403.361344537816</v>
      </c>
      <c r="S54" s="162">
        <f t="shared" si="55"/>
        <v>840.3361344537816</v>
      </c>
      <c r="T54" s="162">
        <f t="shared" si="55"/>
        <v>840.3361344537816</v>
      </c>
      <c r="U54" s="162">
        <f t="shared" si="55"/>
        <v>0</v>
      </c>
      <c r="V54" s="162">
        <f t="shared" si="55"/>
        <v>1680.6722689075632</v>
      </c>
      <c r="W54" s="162">
        <f t="shared" si="55"/>
        <v>420.1680672268908</v>
      </c>
      <c r="X54" s="162">
        <f t="shared" si="55"/>
        <v>0</v>
      </c>
      <c r="Y54" s="162">
        <f t="shared" si="55"/>
        <v>0</v>
      </c>
      <c r="Z54" s="162">
        <f t="shared" si="56"/>
        <v>0</v>
      </c>
      <c r="AA54" s="162">
        <f t="shared" si="57"/>
        <v>336.1344537815126</v>
      </c>
      <c r="AB54" s="162">
        <f t="shared" si="58"/>
        <v>0</v>
      </c>
      <c r="AC54" s="162">
        <f t="shared" si="59"/>
        <v>0</v>
      </c>
      <c r="AD54" s="757">
        <f t="shared" si="60"/>
        <v>12521.008403361346</v>
      </c>
      <c r="AE54" s="176" t="s">
        <v>140</v>
      </c>
      <c r="AF54" s="164" t="s">
        <v>318</v>
      </c>
      <c r="AG54" s="179" t="s">
        <v>254</v>
      </c>
    </row>
    <row r="55" spans="1:33" ht="162" customHeight="1" thickBot="1" x14ac:dyDescent="0.25">
      <c r="A55" s="8">
        <v>34</v>
      </c>
      <c r="B55" s="174" t="s">
        <v>40</v>
      </c>
      <c r="C55" s="597">
        <v>25</v>
      </c>
      <c r="D55" s="783" t="s">
        <v>282</v>
      </c>
      <c r="E55" s="178" t="s">
        <v>48</v>
      </c>
      <c r="F55" s="170">
        <v>7000</v>
      </c>
      <c r="G55" s="169">
        <v>1000</v>
      </c>
      <c r="H55" s="169">
        <v>1000</v>
      </c>
      <c r="I55" s="169">
        <v>0</v>
      </c>
      <c r="J55" s="169">
        <v>5700</v>
      </c>
      <c r="K55" s="169">
        <v>750</v>
      </c>
      <c r="L55" s="169">
        <v>500</v>
      </c>
      <c r="M55" s="169">
        <v>200</v>
      </c>
      <c r="N55" s="169">
        <v>50</v>
      </c>
      <c r="O55" s="170">
        <v>2400</v>
      </c>
      <c r="P55" s="584">
        <v>4000</v>
      </c>
      <c r="Q55" s="584">
        <v>2000</v>
      </c>
      <c r="R55" s="162">
        <f t="shared" si="55"/>
        <v>5882.3529411764712</v>
      </c>
      <c r="S55" s="162">
        <f t="shared" si="55"/>
        <v>840.3361344537816</v>
      </c>
      <c r="T55" s="162">
        <f t="shared" si="55"/>
        <v>840.3361344537816</v>
      </c>
      <c r="U55" s="162">
        <f t="shared" si="55"/>
        <v>0</v>
      </c>
      <c r="V55" s="162">
        <f t="shared" si="55"/>
        <v>4789.9159663865548</v>
      </c>
      <c r="W55" s="162">
        <f t="shared" si="55"/>
        <v>630.2521008403362</v>
      </c>
      <c r="X55" s="162">
        <f t="shared" si="55"/>
        <v>420.1680672268908</v>
      </c>
      <c r="Y55" s="162">
        <f t="shared" si="55"/>
        <v>168.0672268907563</v>
      </c>
      <c r="Z55" s="162">
        <f t="shared" si="56"/>
        <v>42.016806722689076</v>
      </c>
      <c r="AA55" s="162">
        <f t="shared" si="57"/>
        <v>2016.8067226890757</v>
      </c>
      <c r="AB55" s="162">
        <f t="shared" si="58"/>
        <v>3361.3445378151264</v>
      </c>
      <c r="AC55" s="162">
        <f t="shared" si="59"/>
        <v>1680.6722689075632</v>
      </c>
      <c r="AD55" s="757">
        <f t="shared" si="60"/>
        <v>20672.268907563026</v>
      </c>
      <c r="AE55" s="176" t="s">
        <v>140</v>
      </c>
      <c r="AF55" s="164" t="s">
        <v>318</v>
      </c>
      <c r="AG55" s="179" t="s">
        <v>254</v>
      </c>
    </row>
    <row r="56" spans="1:33" ht="61.5" customHeight="1" thickBot="1" x14ac:dyDescent="0.25">
      <c r="A56" s="575">
        <v>35</v>
      </c>
      <c r="B56" s="174" t="s">
        <v>40</v>
      </c>
      <c r="C56" s="597">
        <v>26</v>
      </c>
      <c r="D56" s="784" t="s">
        <v>283</v>
      </c>
      <c r="E56" s="168" t="s">
        <v>49</v>
      </c>
      <c r="F56" s="170">
        <v>22000</v>
      </c>
      <c r="G56" s="169">
        <v>0</v>
      </c>
      <c r="H56" s="169">
        <v>0</v>
      </c>
      <c r="I56" s="169">
        <v>0</v>
      </c>
      <c r="J56" s="169">
        <v>0</v>
      </c>
      <c r="K56" s="169">
        <v>0</v>
      </c>
      <c r="L56" s="169">
        <v>0</v>
      </c>
      <c r="M56" s="169">
        <v>0</v>
      </c>
      <c r="N56" s="169">
        <v>0</v>
      </c>
      <c r="O56" s="170">
        <v>0</v>
      </c>
      <c r="P56" s="585"/>
      <c r="Q56" s="585"/>
      <c r="R56" s="287">
        <f t="shared" ref="R56:Y56" si="61">F56</f>
        <v>22000</v>
      </c>
      <c r="S56" s="288">
        <f t="shared" si="61"/>
        <v>0</v>
      </c>
      <c r="T56" s="288">
        <f t="shared" si="61"/>
        <v>0</v>
      </c>
      <c r="U56" s="288">
        <f t="shared" si="61"/>
        <v>0</v>
      </c>
      <c r="V56" s="288">
        <f t="shared" si="61"/>
        <v>0</v>
      </c>
      <c r="W56" s="288">
        <f t="shared" si="61"/>
        <v>0</v>
      </c>
      <c r="X56" s="288">
        <f t="shared" si="61"/>
        <v>0</v>
      </c>
      <c r="Y56" s="288">
        <f t="shared" si="61"/>
        <v>0</v>
      </c>
      <c r="Z56" s="288">
        <f t="shared" ref="Z56:AA56" si="62">N56</f>
        <v>0</v>
      </c>
      <c r="AA56" s="288">
        <f t="shared" si="62"/>
        <v>0</v>
      </c>
      <c r="AB56" s="288">
        <f t="shared" ref="AB56" si="63">P56</f>
        <v>0</v>
      </c>
      <c r="AC56" s="288">
        <f t="shared" ref="AC56" si="64">Q56</f>
        <v>0</v>
      </c>
      <c r="AD56" s="757">
        <f t="shared" si="60"/>
        <v>22000</v>
      </c>
      <c r="AE56" s="176" t="s">
        <v>140</v>
      </c>
      <c r="AF56" s="179" t="s">
        <v>255</v>
      </c>
      <c r="AG56" s="179" t="s">
        <v>255</v>
      </c>
    </row>
    <row r="57" spans="1:33" ht="163.5" customHeight="1" thickBot="1" x14ac:dyDescent="0.25">
      <c r="A57" s="548">
        <v>36</v>
      </c>
      <c r="B57" s="174" t="s">
        <v>40</v>
      </c>
      <c r="C57" s="597">
        <v>27</v>
      </c>
      <c r="D57" s="540" t="s">
        <v>284</v>
      </c>
      <c r="E57" s="168" t="s">
        <v>50</v>
      </c>
      <c r="F57" s="170">
        <v>15000</v>
      </c>
      <c r="G57" s="169">
        <v>0</v>
      </c>
      <c r="H57" s="169">
        <v>0</v>
      </c>
      <c r="I57" s="169">
        <v>0</v>
      </c>
      <c r="J57" s="169">
        <v>0</v>
      </c>
      <c r="K57" s="169">
        <v>0</v>
      </c>
      <c r="L57" s="169">
        <v>0</v>
      </c>
      <c r="M57" s="169">
        <v>0</v>
      </c>
      <c r="N57" s="169">
        <v>0</v>
      </c>
      <c r="O57" s="170">
        <v>0</v>
      </c>
      <c r="P57" s="616"/>
      <c r="Q57" s="616"/>
      <c r="R57" s="357">
        <f t="shared" ref="R57:AA61" si="65">F57/1.19</f>
        <v>12605.042016806723</v>
      </c>
      <c r="S57" s="357">
        <f t="shared" si="65"/>
        <v>0</v>
      </c>
      <c r="T57" s="357">
        <f t="shared" si="65"/>
        <v>0</v>
      </c>
      <c r="U57" s="357">
        <f t="shared" si="65"/>
        <v>0</v>
      </c>
      <c r="V57" s="357">
        <f t="shared" si="65"/>
        <v>0</v>
      </c>
      <c r="W57" s="357">
        <f t="shared" si="65"/>
        <v>0</v>
      </c>
      <c r="X57" s="357">
        <f t="shared" si="65"/>
        <v>0</v>
      </c>
      <c r="Y57" s="357">
        <f t="shared" si="65"/>
        <v>0</v>
      </c>
      <c r="Z57" s="357">
        <f t="shared" si="65"/>
        <v>0</v>
      </c>
      <c r="AA57" s="357">
        <f t="shared" si="65"/>
        <v>0</v>
      </c>
      <c r="AB57" s="357">
        <f t="shared" ref="AB57:AB60" si="66">P57/1.19</f>
        <v>0</v>
      </c>
      <c r="AC57" s="357">
        <f t="shared" ref="AC57:AC60" si="67">Q57/1.19</f>
        <v>0</v>
      </c>
      <c r="AD57" s="757">
        <f t="shared" si="60"/>
        <v>12605.042016806723</v>
      </c>
      <c r="AE57" s="185" t="s">
        <v>140</v>
      </c>
      <c r="AF57" s="286" t="s">
        <v>261</v>
      </c>
      <c r="AG57" s="164" t="s">
        <v>254</v>
      </c>
    </row>
    <row r="58" spans="1:33" ht="69" customHeight="1" thickBot="1" x14ac:dyDescent="0.25">
      <c r="A58" s="8">
        <v>37</v>
      </c>
      <c r="B58" s="174" t="s">
        <v>40</v>
      </c>
      <c r="C58" s="598">
        <v>28</v>
      </c>
      <c r="D58" s="540" t="s">
        <v>104</v>
      </c>
      <c r="E58" s="158" t="s">
        <v>51</v>
      </c>
      <c r="F58" s="170">
        <v>8000</v>
      </c>
      <c r="G58" s="169">
        <v>0</v>
      </c>
      <c r="H58" s="169">
        <v>0</v>
      </c>
      <c r="I58" s="169">
        <v>0</v>
      </c>
      <c r="J58" s="169">
        <v>5700</v>
      </c>
      <c r="K58" s="169">
        <v>750</v>
      </c>
      <c r="L58" s="169">
        <v>500</v>
      </c>
      <c r="M58" s="169">
        <v>200</v>
      </c>
      <c r="N58" s="169">
        <v>50</v>
      </c>
      <c r="O58" s="170">
        <v>0</v>
      </c>
      <c r="P58" s="616">
        <v>2000</v>
      </c>
      <c r="Q58" s="616">
        <v>2000</v>
      </c>
      <c r="R58" s="320">
        <f t="shared" si="65"/>
        <v>6722.6890756302528</v>
      </c>
      <c r="S58" s="265">
        <f t="shared" si="65"/>
        <v>0</v>
      </c>
      <c r="T58" s="265">
        <f t="shared" si="65"/>
        <v>0</v>
      </c>
      <c r="U58" s="265">
        <f t="shared" si="65"/>
        <v>0</v>
      </c>
      <c r="V58" s="265">
        <f t="shared" si="65"/>
        <v>4789.9159663865548</v>
      </c>
      <c r="W58" s="265">
        <f t="shared" si="65"/>
        <v>630.2521008403362</v>
      </c>
      <c r="X58" s="265">
        <f t="shared" si="65"/>
        <v>420.1680672268908</v>
      </c>
      <c r="Y58" s="265">
        <f t="shared" si="65"/>
        <v>168.0672268907563</v>
      </c>
      <c r="Z58" s="265">
        <f t="shared" si="65"/>
        <v>42.016806722689076</v>
      </c>
      <c r="AA58" s="265">
        <f t="shared" si="65"/>
        <v>0</v>
      </c>
      <c r="AB58" s="265">
        <f t="shared" si="66"/>
        <v>1680.6722689075632</v>
      </c>
      <c r="AC58" s="265">
        <f t="shared" si="67"/>
        <v>1680.6722689075632</v>
      </c>
      <c r="AD58" s="757">
        <f t="shared" si="60"/>
        <v>16134.453781512606</v>
      </c>
      <c r="AE58" s="274" t="s">
        <v>140</v>
      </c>
      <c r="AF58" s="521" t="s">
        <v>255</v>
      </c>
      <c r="AG58" s="179" t="s">
        <v>254</v>
      </c>
    </row>
    <row r="59" spans="1:33" ht="129.75" customHeight="1" thickBot="1" x14ac:dyDescent="0.25">
      <c r="A59" s="548">
        <v>38</v>
      </c>
      <c r="B59" s="174" t="s">
        <v>40</v>
      </c>
      <c r="C59" s="597">
        <v>29</v>
      </c>
      <c r="D59" s="540" t="s">
        <v>285</v>
      </c>
      <c r="E59" s="158" t="s">
        <v>182</v>
      </c>
      <c r="F59" s="170">
        <v>15000</v>
      </c>
      <c r="G59" s="169">
        <v>1000</v>
      </c>
      <c r="H59" s="169">
        <v>1000</v>
      </c>
      <c r="I59" s="169">
        <v>0</v>
      </c>
      <c r="J59" s="169">
        <v>8700</v>
      </c>
      <c r="K59" s="169">
        <v>1200</v>
      </c>
      <c r="L59" s="169">
        <v>850</v>
      </c>
      <c r="M59" s="169">
        <v>300</v>
      </c>
      <c r="N59" s="169">
        <v>150</v>
      </c>
      <c r="O59" s="170">
        <v>0</v>
      </c>
      <c r="P59" s="616">
        <v>1600</v>
      </c>
      <c r="Q59" s="616">
        <v>1000</v>
      </c>
      <c r="R59" s="39">
        <f t="shared" si="65"/>
        <v>12605.042016806723</v>
      </c>
      <c r="S59" s="39">
        <f t="shared" si="65"/>
        <v>840.3361344537816</v>
      </c>
      <c r="T59" s="39">
        <f t="shared" si="65"/>
        <v>840.3361344537816</v>
      </c>
      <c r="U59" s="39">
        <f t="shared" si="65"/>
        <v>0</v>
      </c>
      <c r="V59" s="39">
        <f t="shared" si="65"/>
        <v>7310.9243697478996</v>
      </c>
      <c r="W59" s="39">
        <f t="shared" si="65"/>
        <v>1008.4033613445379</v>
      </c>
      <c r="X59" s="39">
        <f t="shared" si="65"/>
        <v>714.28571428571433</v>
      </c>
      <c r="Y59" s="39">
        <f t="shared" si="65"/>
        <v>252.10084033613447</v>
      </c>
      <c r="Z59" s="39">
        <f t="shared" si="65"/>
        <v>126.05042016806723</v>
      </c>
      <c r="AA59" s="39">
        <f t="shared" si="65"/>
        <v>0</v>
      </c>
      <c r="AB59" s="664">
        <f t="shared" si="66"/>
        <v>1344.5378151260504</v>
      </c>
      <c r="AC59" s="664">
        <f t="shared" si="67"/>
        <v>840.3361344537816</v>
      </c>
      <c r="AD59" s="757">
        <f t="shared" si="60"/>
        <v>25882.352941176472</v>
      </c>
      <c r="AE59" s="163" t="s">
        <v>140</v>
      </c>
      <c r="AF59" s="164" t="s">
        <v>255</v>
      </c>
      <c r="AG59" s="179" t="s">
        <v>254</v>
      </c>
    </row>
    <row r="60" spans="1:33" ht="31.5" customHeight="1" thickBot="1" x14ac:dyDescent="0.3">
      <c r="A60" s="8">
        <v>39</v>
      </c>
      <c r="B60" s="174" t="s">
        <v>40</v>
      </c>
      <c r="C60" s="597">
        <v>30</v>
      </c>
      <c r="D60" s="540" t="s">
        <v>52</v>
      </c>
      <c r="E60" s="180" t="s">
        <v>53</v>
      </c>
      <c r="F60" s="170">
        <v>1500</v>
      </c>
      <c r="G60" s="169">
        <v>200</v>
      </c>
      <c r="H60" s="169">
        <v>200</v>
      </c>
      <c r="I60" s="169">
        <v>100</v>
      </c>
      <c r="J60" s="169">
        <v>1600</v>
      </c>
      <c r="K60" s="169">
        <v>200</v>
      </c>
      <c r="L60" s="169">
        <v>200</v>
      </c>
      <c r="M60" s="169">
        <v>50</v>
      </c>
      <c r="N60" s="169">
        <v>50</v>
      </c>
      <c r="O60" s="170">
        <v>0</v>
      </c>
      <c r="P60" s="616">
        <v>700</v>
      </c>
      <c r="Q60" s="616">
        <v>200</v>
      </c>
      <c r="R60" s="320">
        <f t="shared" si="65"/>
        <v>1260.5042016806724</v>
      </c>
      <c r="S60" s="265">
        <f t="shared" si="65"/>
        <v>168.0672268907563</v>
      </c>
      <c r="T60" s="265">
        <f t="shared" si="65"/>
        <v>168.0672268907563</v>
      </c>
      <c r="U60" s="265">
        <f t="shared" si="65"/>
        <v>84.033613445378151</v>
      </c>
      <c r="V60" s="265">
        <f t="shared" si="65"/>
        <v>1344.5378151260504</v>
      </c>
      <c r="W60" s="265">
        <f t="shared" si="65"/>
        <v>168.0672268907563</v>
      </c>
      <c r="X60" s="265">
        <f t="shared" si="65"/>
        <v>168.0672268907563</v>
      </c>
      <c r="Y60" s="265">
        <f t="shared" si="65"/>
        <v>42.016806722689076</v>
      </c>
      <c r="Z60" s="265">
        <f t="shared" si="65"/>
        <v>42.016806722689076</v>
      </c>
      <c r="AA60" s="265">
        <f t="shared" si="65"/>
        <v>0</v>
      </c>
      <c r="AB60" s="265">
        <f t="shared" si="66"/>
        <v>588.23529411764707</v>
      </c>
      <c r="AC60" s="265">
        <f t="shared" si="67"/>
        <v>168.0672268907563</v>
      </c>
      <c r="AD60" s="757">
        <f t="shared" si="60"/>
        <v>4201.680672268908</v>
      </c>
      <c r="AE60" s="171" t="s">
        <v>140</v>
      </c>
      <c r="AF60" s="164" t="s">
        <v>255</v>
      </c>
      <c r="AG60" s="179" t="s">
        <v>254</v>
      </c>
    </row>
    <row r="61" spans="1:33" ht="60.75" customHeight="1" thickBot="1" x14ac:dyDescent="0.25">
      <c r="A61" s="575">
        <v>40</v>
      </c>
      <c r="B61" s="174" t="s">
        <v>40</v>
      </c>
      <c r="C61" s="598">
        <v>31</v>
      </c>
      <c r="D61" s="540" t="s">
        <v>286</v>
      </c>
      <c r="E61" s="168" t="s">
        <v>54</v>
      </c>
      <c r="F61" s="170">
        <v>3000</v>
      </c>
      <c r="G61" s="169">
        <v>0</v>
      </c>
      <c r="H61" s="170">
        <v>0</v>
      </c>
      <c r="I61" s="169">
        <v>0</v>
      </c>
      <c r="J61" s="169">
        <v>30000</v>
      </c>
      <c r="K61" s="169">
        <v>4200</v>
      </c>
      <c r="L61" s="169">
        <v>0</v>
      </c>
      <c r="M61" s="169">
        <v>0</v>
      </c>
      <c r="N61" s="169">
        <v>0</v>
      </c>
      <c r="O61" s="170">
        <v>0</v>
      </c>
      <c r="P61" s="616"/>
      <c r="Q61" s="616"/>
      <c r="R61" s="39">
        <f t="shared" si="65"/>
        <v>2521.0084033613448</v>
      </c>
      <c r="S61" s="39">
        <f t="shared" si="65"/>
        <v>0</v>
      </c>
      <c r="T61" s="39">
        <f t="shared" si="65"/>
        <v>0</v>
      </c>
      <c r="U61" s="39">
        <f t="shared" si="65"/>
        <v>0</v>
      </c>
      <c r="V61" s="39">
        <f t="shared" si="65"/>
        <v>25210.084033613446</v>
      </c>
      <c r="W61" s="39">
        <f t="shared" si="65"/>
        <v>3529.4117647058824</v>
      </c>
      <c r="X61" s="39">
        <f t="shared" si="65"/>
        <v>0</v>
      </c>
      <c r="Y61" s="39">
        <f t="shared" si="65"/>
        <v>0</v>
      </c>
      <c r="Z61" s="265">
        <f t="shared" si="65"/>
        <v>0</v>
      </c>
      <c r="AA61" s="265">
        <f t="shared" si="65"/>
        <v>0</v>
      </c>
      <c r="AB61" s="265">
        <f>P61/1.19</f>
        <v>0</v>
      </c>
      <c r="AC61" s="265">
        <f>Q61/1.19</f>
        <v>0</v>
      </c>
      <c r="AD61" s="757">
        <f t="shared" si="60"/>
        <v>31260.504201680673</v>
      </c>
      <c r="AE61" s="185" t="s">
        <v>140</v>
      </c>
      <c r="AF61" s="164" t="s">
        <v>255</v>
      </c>
      <c r="AG61" s="179" t="s">
        <v>254</v>
      </c>
    </row>
    <row r="62" spans="1:33" ht="64.5" customHeight="1" thickBot="1" x14ac:dyDescent="0.25">
      <c r="A62" s="548">
        <v>41</v>
      </c>
      <c r="B62" s="174" t="s">
        <v>40</v>
      </c>
      <c r="C62" s="597">
        <v>32</v>
      </c>
      <c r="D62" s="540" t="s">
        <v>107</v>
      </c>
      <c r="E62" s="181" t="s">
        <v>55</v>
      </c>
      <c r="F62" s="170">
        <v>3000</v>
      </c>
      <c r="G62" s="169">
        <v>0</v>
      </c>
      <c r="H62" s="170">
        <v>0</v>
      </c>
      <c r="I62" s="169">
        <v>0</v>
      </c>
      <c r="J62" s="169">
        <v>2000</v>
      </c>
      <c r="K62" s="169">
        <v>1000</v>
      </c>
      <c r="L62" s="169">
        <v>0</v>
      </c>
      <c r="M62" s="169">
        <v>0</v>
      </c>
      <c r="N62" s="169">
        <v>0</v>
      </c>
      <c r="O62" s="170">
        <v>0</v>
      </c>
      <c r="P62" s="616">
        <v>9000</v>
      </c>
      <c r="Q62" s="616">
        <v>0</v>
      </c>
      <c r="R62" s="320">
        <f t="shared" ref="R62:Y68" si="68">F62/1.19</f>
        <v>2521.0084033613448</v>
      </c>
      <c r="S62" s="265">
        <f t="shared" si="68"/>
        <v>0</v>
      </c>
      <c r="T62" s="265">
        <f t="shared" si="68"/>
        <v>0</v>
      </c>
      <c r="U62" s="265">
        <f t="shared" si="68"/>
        <v>0</v>
      </c>
      <c r="V62" s="265">
        <f t="shared" si="68"/>
        <v>1680.6722689075632</v>
      </c>
      <c r="W62" s="265">
        <f t="shared" si="68"/>
        <v>840.3361344537816</v>
      </c>
      <c r="X62" s="265">
        <f t="shared" si="68"/>
        <v>0</v>
      </c>
      <c r="Y62" s="265">
        <f t="shared" si="68"/>
        <v>0</v>
      </c>
      <c r="Z62" s="265">
        <f t="shared" ref="Z62:Z68" si="69">N62/1.19</f>
        <v>0</v>
      </c>
      <c r="AA62" s="265">
        <f t="shared" ref="AA62:AA68" si="70">O62/1.19</f>
        <v>0</v>
      </c>
      <c r="AB62" s="265">
        <f t="shared" ref="AB62:AB68" si="71">P62/1.19</f>
        <v>7563.0252100840344</v>
      </c>
      <c r="AC62" s="265">
        <f t="shared" ref="AC62:AC68" si="72">Q62/1.19</f>
        <v>0</v>
      </c>
      <c r="AD62" s="757">
        <f t="shared" si="60"/>
        <v>12605.042016806725</v>
      </c>
      <c r="AE62" s="524" t="s">
        <v>140</v>
      </c>
      <c r="AF62" s="521" t="s">
        <v>255</v>
      </c>
      <c r="AG62" s="179" t="s">
        <v>254</v>
      </c>
    </row>
    <row r="63" spans="1:33" ht="31.5" customHeight="1" thickBot="1" x14ac:dyDescent="0.25">
      <c r="A63" s="8">
        <v>42</v>
      </c>
      <c r="B63" s="183" t="s">
        <v>40</v>
      </c>
      <c r="C63" s="597">
        <v>33</v>
      </c>
      <c r="D63" s="112" t="s">
        <v>108</v>
      </c>
      <c r="E63" s="182" t="s">
        <v>56</v>
      </c>
      <c r="F63" s="170">
        <v>4200</v>
      </c>
      <c r="G63" s="169">
        <v>200</v>
      </c>
      <c r="H63" s="169">
        <v>100</v>
      </c>
      <c r="I63" s="169">
        <v>0</v>
      </c>
      <c r="J63" s="169">
        <v>1000</v>
      </c>
      <c r="K63" s="169">
        <v>200</v>
      </c>
      <c r="L63" s="169">
        <v>100</v>
      </c>
      <c r="M63" s="169">
        <v>0</v>
      </c>
      <c r="N63" s="169">
        <v>0</v>
      </c>
      <c r="O63" s="170">
        <v>200</v>
      </c>
      <c r="P63" s="616">
        <v>200</v>
      </c>
      <c r="Q63" s="616"/>
      <c r="R63" s="265">
        <f t="shared" si="68"/>
        <v>3529.4117647058824</v>
      </c>
      <c r="S63" s="265">
        <f t="shared" si="68"/>
        <v>168.0672268907563</v>
      </c>
      <c r="T63" s="265">
        <f t="shared" si="68"/>
        <v>84.033613445378151</v>
      </c>
      <c r="U63" s="265">
        <f t="shared" si="68"/>
        <v>0</v>
      </c>
      <c r="V63" s="265">
        <f t="shared" si="68"/>
        <v>840.3361344537816</v>
      </c>
      <c r="W63" s="265">
        <f t="shared" si="68"/>
        <v>168.0672268907563</v>
      </c>
      <c r="X63" s="265">
        <f t="shared" si="68"/>
        <v>84.033613445378151</v>
      </c>
      <c r="Y63" s="265">
        <f t="shared" si="68"/>
        <v>0</v>
      </c>
      <c r="Z63" s="265">
        <f t="shared" si="69"/>
        <v>0</v>
      </c>
      <c r="AA63" s="265">
        <f t="shared" si="70"/>
        <v>168.0672268907563</v>
      </c>
      <c r="AB63" s="265">
        <f t="shared" si="71"/>
        <v>168.0672268907563</v>
      </c>
      <c r="AC63" s="265">
        <f t="shared" si="72"/>
        <v>0</v>
      </c>
      <c r="AD63" s="757">
        <f t="shared" si="60"/>
        <v>5210.084033613447</v>
      </c>
      <c r="AE63" s="163" t="s">
        <v>140</v>
      </c>
      <c r="AF63" s="172" t="s">
        <v>255</v>
      </c>
      <c r="AG63" s="173" t="s">
        <v>254</v>
      </c>
    </row>
    <row r="64" spans="1:33" ht="66.75" customHeight="1" thickBot="1" x14ac:dyDescent="0.25">
      <c r="A64" s="575">
        <v>43</v>
      </c>
      <c r="B64" s="323" t="s">
        <v>40</v>
      </c>
      <c r="C64" s="598">
        <v>34</v>
      </c>
      <c r="D64" s="559" t="s">
        <v>109</v>
      </c>
      <c r="E64" s="560" t="s">
        <v>57</v>
      </c>
      <c r="F64" s="555">
        <v>0</v>
      </c>
      <c r="G64" s="186">
        <v>0</v>
      </c>
      <c r="H64" s="170">
        <v>0</v>
      </c>
      <c r="I64" s="170">
        <v>0</v>
      </c>
      <c r="J64" s="170">
        <v>0</v>
      </c>
      <c r="K64" s="170">
        <v>0</v>
      </c>
      <c r="L64" s="170">
        <v>0</v>
      </c>
      <c r="M64" s="170">
        <v>0</v>
      </c>
      <c r="N64" s="170">
        <v>0</v>
      </c>
      <c r="O64" s="170">
        <v>0</v>
      </c>
      <c r="P64" s="616">
        <v>9000</v>
      </c>
      <c r="Q64" s="616"/>
      <c r="R64" s="637">
        <f t="shared" si="68"/>
        <v>0</v>
      </c>
      <c r="S64" s="37">
        <f t="shared" si="68"/>
        <v>0</v>
      </c>
      <c r="T64" s="39">
        <f t="shared" si="68"/>
        <v>0</v>
      </c>
      <c r="U64" s="39">
        <f t="shared" si="68"/>
        <v>0</v>
      </c>
      <c r="V64" s="39">
        <f t="shared" si="68"/>
        <v>0</v>
      </c>
      <c r="W64" s="39">
        <f t="shared" si="68"/>
        <v>0</v>
      </c>
      <c r="X64" s="39">
        <f t="shared" si="68"/>
        <v>0</v>
      </c>
      <c r="Y64" s="357">
        <f t="shared" si="68"/>
        <v>0</v>
      </c>
      <c r="Z64" s="579">
        <f t="shared" si="69"/>
        <v>0</v>
      </c>
      <c r="AA64" s="637">
        <f t="shared" si="70"/>
        <v>0</v>
      </c>
      <c r="AB64" s="637">
        <f t="shared" si="71"/>
        <v>7563.0252100840344</v>
      </c>
      <c r="AC64" s="637">
        <f t="shared" si="72"/>
        <v>0</v>
      </c>
      <c r="AD64" s="757">
        <f t="shared" si="60"/>
        <v>7563.0252100840344</v>
      </c>
      <c r="AE64" s="758" t="s">
        <v>140</v>
      </c>
      <c r="AF64" s="125" t="s">
        <v>248</v>
      </c>
      <c r="AG64" s="759" t="s">
        <v>250</v>
      </c>
    </row>
    <row r="65" spans="1:33" ht="113.25" customHeight="1" thickBot="1" x14ac:dyDescent="0.25">
      <c r="A65" s="624">
        <v>44</v>
      </c>
      <c r="B65" s="561" t="s">
        <v>40</v>
      </c>
      <c r="C65" s="597">
        <v>35</v>
      </c>
      <c r="D65" s="556" t="s">
        <v>287</v>
      </c>
      <c r="E65" s="557" t="s">
        <v>110</v>
      </c>
      <c r="F65" s="558">
        <v>2000</v>
      </c>
      <c r="G65" s="554">
        <v>3000</v>
      </c>
      <c r="H65" s="169">
        <v>0</v>
      </c>
      <c r="I65" s="169">
        <v>0</v>
      </c>
      <c r="J65" s="169">
        <v>7000</v>
      </c>
      <c r="K65" s="169">
        <v>0</v>
      </c>
      <c r="L65" s="169">
        <v>0</v>
      </c>
      <c r="M65" s="169">
        <v>0</v>
      </c>
      <c r="N65" s="169">
        <v>0</v>
      </c>
      <c r="O65" s="169">
        <v>0</v>
      </c>
      <c r="P65" s="647"/>
      <c r="Q65" s="647"/>
      <c r="R65" s="265">
        <f t="shared" si="68"/>
        <v>1680.6722689075632</v>
      </c>
      <c r="S65" s="329">
        <f t="shared" si="68"/>
        <v>2521.0084033613448</v>
      </c>
      <c r="T65" s="357">
        <f t="shared" si="68"/>
        <v>0</v>
      </c>
      <c r="U65" s="357">
        <f t="shared" si="68"/>
        <v>0</v>
      </c>
      <c r="V65" s="357">
        <f t="shared" si="68"/>
        <v>5882.3529411764712</v>
      </c>
      <c r="W65" s="357">
        <f t="shared" si="68"/>
        <v>0</v>
      </c>
      <c r="X65" s="357">
        <f t="shared" si="68"/>
        <v>0</v>
      </c>
      <c r="Y65" s="357">
        <f t="shared" si="68"/>
        <v>0</v>
      </c>
      <c r="Z65" s="316">
        <f t="shared" si="69"/>
        <v>0</v>
      </c>
      <c r="AA65" s="265">
        <f t="shared" si="70"/>
        <v>0</v>
      </c>
      <c r="AB65" s="265">
        <f t="shared" si="71"/>
        <v>0</v>
      </c>
      <c r="AC65" s="265">
        <f t="shared" si="72"/>
        <v>0</v>
      </c>
      <c r="AD65" s="757">
        <f t="shared" si="60"/>
        <v>10084.033613445379</v>
      </c>
      <c r="AE65" s="761" t="s">
        <v>140</v>
      </c>
      <c r="AF65" s="762" t="s">
        <v>255</v>
      </c>
      <c r="AG65" s="763" t="s">
        <v>249</v>
      </c>
    </row>
    <row r="66" spans="1:33" ht="46.5" customHeight="1" thickBot="1" x14ac:dyDescent="0.25">
      <c r="A66" s="8">
        <v>45</v>
      </c>
      <c r="B66" s="156" t="s">
        <v>40</v>
      </c>
      <c r="C66" s="597">
        <v>36</v>
      </c>
      <c r="D66" s="157" t="s">
        <v>112</v>
      </c>
      <c r="E66" s="158" t="s">
        <v>111</v>
      </c>
      <c r="F66" s="161">
        <v>2000</v>
      </c>
      <c r="G66" s="169">
        <v>0</v>
      </c>
      <c r="H66" s="169">
        <v>0</v>
      </c>
      <c r="I66" s="169">
        <v>0</v>
      </c>
      <c r="J66" s="169">
        <v>2000</v>
      </c>
      <c r="K66" s="169">
        <v>0</v>
      </c>
      <c r="L66" s="169">
        <v>0</v>
      </c>
      <c r="M66" s="169">
        <v>0</v>
      </c>
      <c r="N66" s="169">
        <v>0</v>
      </c>
      <c r="O66" s="169">
        <v>0</v>
      </c>
      <c r="P66" s="647"/>
      <c r="Q66" s="647"/>
      <c r="R66" s="267">
        <f t="shared" si="68"/>
        <v>1680.6722689075632</v>
      </c>
      <c r="S66" s="316">
        <f t="shared" si="68"/>
        <v>0</v>
      </c>
      <c r="T66" s="265">
        <f t="shared" si="68"/>
        <v>0</v>
      </c>
      <c r="U66" s="265">
        <f t="shared" si="68"/>
        <v>0</v>
      </c>
      <c r="V66" s="265">
        <f t="shared" si="68"/>
        <v>1680.6722689075632</v>
      </c>
      <c r="W66" s="265">
        <f t="shared" si="68"/>
        <v>0</v>
      </c>
      <c r="X66" s="265">
        <f t="shared" si="68"/>
        <v>0</v>
      </c>
      <c r="Y66" s="265">
        <f t="shared" si="68"/>
        <v>0</v>
      </c>
      <c r="Z66" s="316">
        <f t="shared" si="69"/>
        <v>0</v>
      </c>
      <c r="AA66" s="265">
        <f t="shared" si="70"/>
        <v>0</v>
      </c>
      <c r="AB66" s="265">
        <f t="shared" si="71"/>
        <v>0</v>
      </c>
      <c r="AC66" s="265">
        <f t="shared" si="72"/>
        <v>0</v>
      </c>
      <c r="AD66" s="757">
        <f t="shared" si="60"/>
        <v>3361.3445378151264</v>
      </c>
      <c r="AE66" s="191" t="s">
        <v>140</v>
      </c>
      <c r="AF66" s="164" t="s">
        <v>257</v>
      </c>
      <c r="AG66" s="760" t="s">
        <v>258</v>
      </c>
    </row>
    <row r="67" spans="1:33" ht="81.75" customHeight="1" thickBot="1" x14ac:dyDescent="0.25">
      <c r="A67" s="575">
        <v>46</v>
      </c>
      <c r="B67" s="174" t="s">
        <v>40</v>
      </c>
      <c r="C67" s="598">
        <v>37</v>
      </c>
      <c r="D67" s="540" t="s">
        <v>288</v>
      </c>
      <c r="E67" s="168" t="s">
        <v>56</v>
      </c>
      <c r="F67" s="170">
        <v>2000</v>
      </c>
      <c r="G67" s="169">
        <v>0</v>
      </c>
      <c r="H67" s="169">
        <v>0</v>
      </c>
      <c r="I67" s="169">
        <v>0</v>
      </c>
      <c r="J67" s="169">
        <v>1500</v>
      </c>
      <c r="K67" s="169">
        <v>100</v>
      </c>
      <c r="L67" s="169">
        <v>100</v>
      </c>
      <c r="M67" s="169">
        <v>0</v>
      </c>
      <c r="N67" s="169">
        <v>0</v>
      </c>
      <c r="O67" s="169">
        <v>0</v>
      </c>
      <c r="P67" s="647">
        <v>300</v>
      </c>
      <c r="Q67" s="647">
        <v>100</v>
      </c>
      <c r="R67" s="265">
        <f t="shared" si="68"/>
        <v>1680.6722689075632</v>
      </c>
      <c r="S67" s="316">
        <f t="shared" si="68"/>
        <v>0</v>
      </c>
      <c r="T67" s="265">
        <f t="shared" si="68"/>
        <v>0</v>
      </c>
      <c r="U67" s="265">
        <f t="shared" si="68"/>
        <v>0</v>
      </c>
      <c r="V67" s="265">
        <f t="shared" si="68"/>
        <v>1260.5042016806724</v>
      </c>
      <c r="W67" s="265">
        <f t="shared" si="68"/>
        <v>84.033613445378151</v>
      </c>
      <c r="X67" s="265">
        <f t="shared" si="68"/>
        <v>84.033613445378151</v>
      </c>
      <c r="Y67" s="265">
        <f t="shared" si="68"/>
        <v>0</v>
      </c>
      <c r="Z67" s="316">
        <f t="shared" si="69"/>
        <v>0</v>
      </c>
      <c r="AA67" s="265">
        <f t="shared" si="70"/>
        <v>0</v>
      </c>
      <c r="AB67" s="265">
        <f t="shared" si="71"/>
        <v>252.10084033613447</v>
      </c>
      <c r="AC67" s="265">
        <f t="shared" si="72"/>
        <v>84.033613445378151</v>
      </c>
      <c r="AD67" s="757">
        <f t="shared" si="60"/>
        <v>3445.3781512605046</v>
      </c>
      <c r="AE67" s="171" t="s">
        <v>140</v>
      </c>
      <c r="AF67" s="164" t="s">
        <v>255</v>
      </c>
      <c r="AG67" s="179" t="s">
        <v>254</v>
      </c>
    </row>
    <row r="68" spans="1:33" ht="32.25" thickBot="1" x14ac:dyDescent="0.25">
      <c r="A68" s="624">
        <v>47</v>
      </c>
      <c r="B68" s="174" t="s">
        <v>40</v>
      </c>
      <c r="C68" s="597">
        <v>38</v>
      </c>
      <c r="D68" s="540" t="s">
        <v>113</v>
      </c>
      <c r="E68" s="168" t="s">
        <v>129</v>
      </c>
      <c r="F68" s="170">
        <v>1000</v>
      </c>
      <c r="G68" s="169">
        <v>1000</v>
      </c>
      <c r="H68" s="169">
        <v>0</v>
      </c>
      <c r="I68" s="169">
        <v>0</v>
      </c>
      <c r="J68" s="169">
        <v>6000</v>
      </c>
      <c r="K68" s="169">
        <v>0</v>
      </c>
      <c r="L68" s="169">
        <v>0</v>
      </c>
      <c r="M68" s="169">
        <v>0</v>
      </c>
      <c r="N68" s="169">
        <v>0</v>
      </c>
      <c r="O68" s="169">
        <v>0</v>
      </c>
      <c r="P68" s="647"/>
      <c r="Q68" s="647"/>
      <c r="R68" s="265">
        <f t="shared" si="68"/>
        <v>840.3361344537816</v>
      </c>
      <c r="S68" s="265">
        <f t="shared" si="68"/>
        <v>840.3361344537816</v>
      </c>
      <c r="T68" s="265">
        <f t="shared" si="68"/>
        <v>0</v>
      </c>
      <c r="U68" s="265">
        <f t="shared" si="68"/>
        <v>0</v>
      </c>
      <c r="V68" s="265">
        <f t="shared" si="68"/>
        <v>5042.0168067226896</v>
      </c>
      <c r="W68" s="265">
        <f t="shared" si="68"/>
        <v>0</v>
      </c>
      <c r="X68" s="265">
        <f t="shared" si="68"/>
        <v>0</v>
      </c>
      <c r="Y68" s="265">
        <f t="shared" si="68"/>
        <v>0</v>
      </c>
      <c r="Z68" s="579">
        <f t="shared" si="69"/>
        <v>0</v>
      </c>
      <c r="AA68" s="637">
        <f t="shared" si="70"/>
        <v>0</v>
      </c>
      <c r="AB68" s="637">
        <f t="shared" si="71"/>
        <v>0</v>
      </c>
      <c r="AC68" s="637">
        <f t="shared" si="72"/>
        <v>0</v>
      </c>
      <c r="AD68" s="757">
        <f t="shared" si="60"/>
        <v>6722.6890756302528</v>
      </c>
      <c r="AE68" s="171" t="s">
        <v>140</v>
      </c>
      <c r="AF68" s="179" t="s">
        <v>254</v>
      </c>
      <c r="AG68" s="179" t="s">
        <v>254</v>
      </c>
    </row>
    <row r="69" spans="1:33" s="634" customFormat="1" ht="32.25" thickBot="1" x14ac:dyDescent="0.25">
      <c r="A69" s="8">
        <v>48</v>
      </c>
      <c r="B69" s="183" t="s">
        <v>40</v>
      </c>
      <c r="C69" s="597">
        <v>39</v>
      </c>
      <c r="D69" s="541" t="s">
        <v>289</v>
      </c>
      <c r="E69" s="184"/>
      <c r="F69" s="752">
        <v>2300</v>
      </c>
      <c r="G69" s="753"/>
      <c r="H69" s="753"/>
      <c r="I69" s="753"/>
      <c r="J69" s="753"/>
      <c r="K69" s="753"/>
      <c r="L69" s="753"/>
      <c r="M69" s="753"/>
      <c r="N69" s="753"/>
      <c r="O69" s="753"/>
      <c r="P69" s="754"/>
      <c r="Q69" s="754"/>
      <c r="R69" s="267">
        <f>F69/1.19</f>
        <v>1932.7731092436975</v>
      </c>
      <c r="S69" s="267">
        <f t="shared" ref="S69:AC69" si="73">G69/1.19</f>
        <v>0</v>
      </c>
      <c r="T69" s="267">
        <f t="shared" si="73"/>
        <v>0</v>
      </c>
      <c r="U69" s="267">
        <f t="shared" si="73"/>
        <v>0</v>
      </c>
      <c r="V69" s="267">
        <f t="shared" si="73"/>
        <v>0</v>
      </c>
      <c r="W69" s="267">
        <f t="shared" si="73"/>
        <v>0</v>
      </c>
      <c r="X69" s="267">
        <f t="shared" si="73"/>
        <v>0</v>
      </c>
      <c r="Y69" s="267">
        <f t="shared" si="73"/>
        <v>0</v>
      </c>
      <c r="Z69" s="316">
        <f t="shared" si="73"/>
        <v>0</v>
      </c>
      <c r="AA69" s="265">
        <f t="shared" si="73"/>
        <v>0</v>
      </c>
      <c r="AB69" s="265">
        <f t="shared" si="73"/>
        <v>0</v>
      </c>
      <c r="AC69" s="265">
        <f t="shared" si="73"/>
        <v>0</v>
      </c>
      <c r="AD69" s="757">
        <f t="shared" si="60"/>
        <v>1932.7731092436975</v>
      </c>
      <c r="AE69" s="670" t="s">
        <v>140</v>
      </c>
      <c r="AF69" s="755"/>
      <c r="AG69" s="755"/>
    </row>
    <row r="70" spans="1:33" ht="36.75" customHeight="1" thickBot="1" x14ac:dyDescent="0.25">
      <c r="A70" s="575">
        <v>49</v>
      </c>
      <c r="B70" s="183" t="s">
        <v>40</v>
      </c>
      <c r="C70" s="598">
        <v>40</v>
      </c>
      <c r="D70" s="541" t="s">
        <v>58</v>
      </c>
      <c r="E70" s="184"/>
      <c r="F70" s="107">
        <v>12000</v>
      </c>
      <c r="G70" s="108">
        <v>1800</v>
      </c>
      <c r="H70" s="108">
        <v>700</v>
      </c>
      <c r="I70" s="108">
        <v>500</v>
      </c>
      <c r="J70" s="108">
        <v>3000</v>
      </c>
      <c r="K70" s="108">
        <v>2500</v>
      </c>
      <c r="L70" s="108">
        <v>950</v>
      </c>
      <c r="M70" s="108">
        <v>50</v>
      </c>
      <c r="N70" s="108">
        <v>1000</v>
      </c>
      <c r="O70" s="107">
        <v>1000</v>
      </c>
      <c r="P70" s="616">
        <v>1700</v>
      </c>
      <c r="Q70" s="616">
        <v>3200</v>
      </c>
      <c r="R70" s="279">
        <f>F70/1.19</f>
        <v>10084.033613445379</v>
      </c>
      <c r="S70" s="279">
        <f t="shared" ref="S70:AA70" si="74">G70/1.19</f>
        <v>1512.6050420168067</v>
      </c>
      <c r="T70" s="279">
        <f t="shared" si="74"/>
        <v>588.23529411764707</v>
      </c>
      <c r="U70" s="279">
        <f t="shared" si="74"/>
        <v>420.1680672268908</v>
      </c>
      <c r="V70" s="279">
        <f t="shared" si="74"/>
        <v>2521.0084033613448</v>
      </c>
      <c r="W70" s="279">
        <f t="shared" si="74"/>
        <v>2100.840336134454</v>
      </c>
      <c r="X70" s="279">
        <f t="shared" si="74"/>
        <v>798.31932773109247</v>
      </c>
      <c r="Y70" s="627">
        <f t="shared" si="74"/>
        <v>42.016806722689076</v>
      </c>
      <c r="Z70" s="636">
        <f t="shared" si="74"/>
        <v>840.3361344537816</v>
      </c>
      <c r="AA70" s="279">
        <f t="shared" si="74"/>
        <v>840.3361344537816</v>
      </c>
      <c r="AB70" s="267">
        <f t="shared" ref="AB70" si="75">P70/1.19</f>
        <v>1428.5714285714287</v>
      </c>
      <c r="AC70" s="267">
        <f t="shared" ref="AC70" si="76">Q70/1.19</f>
        <v>2689.0756302521008</v>
      </c>
      <c r="AD70" s="757">
        <f t="shared" si="60"/>
        <v>23865.54621848739</v>
      </c>
      <c r="AE70" s="629" t="s">
        <v>140</v>
      </c>
      <c r="AF70" s="164" t="s">
        <v>255</v>
      </c>
      <c r="AG70" s="179" t="s">
        <v>249</v>
      </c>
    </row>
    <row r="71" spans="1:33" ht="21.75" customHeight="1" thickBot="1" x14ac:dyDescent="0.25">
      <c r="A71" s="624">
        <v>50</v>
      </c>
      <c r="B71" s="563"/>
      <c r="C71" s="85"/>
      <c r="D71" s="2" t="s">
        <v>114</v>
      </c>
      <c r="E71" s="102"/>
      <c r="F71" s="150">
        <f t="shared" ref="F71:P71" si="77">SUM(F48:F70)</f>
        <v>197500</v>
      </c>
      <c r="G71" s="150">
        <f t="shared" si="77"/>
        <v>14200</v>
      </c>
      <c r="H71" s="150">
        <f t="shared" si="77"/>
        <v>8000</v>
      </c>
      <c r="I71" s="150">
        <f t="shared" si="77"/>
        <v>600</v>
      </c>
      <c r="J71" s="150">
        <f t="shared" si="77"/>
        <v>87800</v>
      </c>
      <c r="K71" s="150">
        <f t="shared" si="77"/>
        <v>14400</v>
      </c>
      <c r="L71" s="150">
        <f t="shared" si="77"/>
        <v>3700</v>
      </c>
      <c r="M71" s="150">
        <f t="shared" si="77"/>
        <v>1800</v>
      </c>
      <c r="N71" s="150">
        <f t="shared" si="77"/>
        <v>1300</v>
      </c>
      <c r="O71" s="150">
        <f t="shared" si="77"/>
        <v>5000</v>
      </c>
      <c r="P71" s="150">
        <f t="shared" si="77"/>
        <v>32000</v>
      </c>
      <c r="Q71" s="655">
        <v>14000</v>
      </c>
      <c r="R71" s="58">
        <f t="shared" ref="R71:AA71" si="78">SUM(R48:R70)</f>
        <v>169478.99159663866</v>
      </c>
      <c r="S71" s="58">
        <f t="shared" si="78"/>
        <v>11932.773109243699</v>
      </c>
      <c r="T71" s="58">
        <f t="shared" si="78"/>
        <v>6722.6890756302528</v>
      </c>
      <c r="U71" s="58">
        <f t="shared" si="78"/>
        <v>504.20168067226894</v>
      </c>
      <c r="V71" s="58">
        <f t="shared" si="78"/>
        <v>73781.512605042022</v>
      </c>
      <c r="W71" s="58">
        <f t="shared" si="78"/>
        <v>12100.840336134454</v>
      </c>
      <c r="X71" s="58">
        <f t="shared" si="78"/>
        <v>3109.2436974789921</v>
      </c>
      <c r="Y71" s="58">
        <f t="shared" si="78"/>
        <v>1512.6050420168069</v>
      </c>
      <c r="Z71" s="58">
        <f t="shared" si="78"/>
        <v>1092.4369747899161</v>
      </c>
      <c r="AA71" s="58">
        <f t="shared" si="78"/>
        <v>4201.680672268908</v>
      </c>
      <c r="AB71" s="58">
        <f t="shared" ref="AB71" si="79">SUM(AB48:AB70)</f>
        <v>26890.756302521007</v>
      </c>
      <c r="AC71" s="58">
        <f t="shared" ref="AC71" si="80">SUM(AC48:AC70)</f>
        <v>11764.705882352941</v>
      </c>
      <c r="AD71" s="57">
        <f>SUM(AD48:AD70)</f>
        <v>323092.43697478995</v>
      </c>
      <c r="AE71" s="58"/>
      <c r="AF71" s="187"/>
      <c r="AG71" s="188"/>
    </row>
    <row r="72" spans="1:33" ht="25.5" customHeight="1" thickBot="1" x14ac:dyDescent="0.25">
      <c r="A72" s="8">
        <v>51</v>
      </c>
      <c r="B72" s="563"/>
      <c r="C72" s="189"/>
      <c r="D72" s="2" t="s">
        <v>59</v>
      </c>
      <c r="E72" s="127"/>
      <c r="F72" s="150">
        <f t="shared" ref="F72:AA72" si="81">F47+F71</f>
        <v>273500</v>
      </c>
      <c r="G72" s="150">
        <f t="shared" si="81"/>
        <v>15400</v>
      </c>
      <c r="H72" s="150">
        <f t="shared" si="81"/>
        <v>13300</v>
      </c>
      <c r="I72" s="150">
        <f t="shared" si="81"/>
        <v>1100</v>
      </c>
      <c r="J72" s="150">
        <f t="shared" si="81"/>
        <v>101800</v>
      </c>
      <c r="K72" s="150">
        <f t="shared" si="81"/>
        <v>18400</v>
      </c>
      <c r="L72" s="150">
        <f t="shared" si="81"/>
        <v>8700</v>
      </c>
      <c r="M72" s="150">
        <f t="shared" si="81"/>
        <v>3800</v>
      </c>
      <c r="N72" s="150">
        <f t="shared" si="81"/>
        <v>2300</v>
      </c>
      <c r="O72" s="150">
        <f t="shared" si="81"/>
        <v>8000</v>
      </c>
      <c r="P72" s="150">
        <f t="shared" si="81"/>
        <v>32000</v>
      </c>
      <c r="Q72" s="150">
        <f t="shared" si="81"/>
        <v>18000</v>
      </c>
      <c r="R72" s="219">
        <f t="shared" si="81"/>
        <v>233344.53781512607</v>
      </c>
      <c r="S72" s="57">
        <f t="shared" si="81"/>
        <v>12941.176470588236</v>
      </c>
      <c r="T72" s="58">
        <f t="shared" si="81"/>
        <v>11176.470588235296</v>
      </c>
      <c r="U72" s="58">
        <f t="shared" si="81"/>
        <v>924.36974789915973</v>
      </c>
      <c r="V72" s="58">
        <f t="shared" si="81"/>
        <v>85546.218487394959</v>
      </c>
      <c r="W72" s="58">
        <f t="shared" si="81"/>
        <v>15462.18487394958</v>
      </c>
      <c r="X72" s="58">
        <f t="shared" si="81"/>
        <v>7310.9243697478996</v>
      </c>
      <c r="Y72" s="58">
        <f t="shared" si="81"/>
        <v>3193.2773109243699</v>
      </c>
      <c r="Z72" s="58">
        <f t="shared" si="81"/>
        <v>1932.7731092436975</v>
      </c>
      <c r="AA72" s="58">
        <f t="shared" si="81"/>
        <v>6722.6890756302528</v>
      </c>
      <c r="AB72" s="58">
        <f t="shared" ref="AB72" si="82">AB47+AB71</f>
        <v>26890.756302521007</v>
      </c>
      <c r="AC72" s="58">
        <f t="shared" ref="AC72" si="83">AC47+AC71</f>
        <v>15126.050420168067</v>
      </c>
      <c r="AD72" s="57">
        <f>AD47+AD71</f>
        <v>420571.42857142864</v>
      </c>
      <c r="AE72" s="58"/>
      <c r="AF72" s="187"/>
      <c r="AG72" s="188"/>
    </row>
    <row r="73" spans="1:33" ht="178.5" customHeight="1" thickBot="1" x14ac:dyDescent="0.25">
      <c r="A73" s="856">
        <v>52</v>
      </c>
      <c r="B73" s="854" t="s">
        <v>141</v>
      </c>
      <c r="C73" s="856">
        <v>41</v>
      </c>
      <c r="D73" s="858" t="s">
        <v>330</v>
      </c>
      <c r="E73" s="860" t="s">
        <v>60</v>
      </c>
      <c r="F73" s="862">
        <v>200000</v>
      </c>
      <c r="G73" s="132"/>
      <c r="H73" s="132"/>
      <c r="I73" s="132"/>
      <c r="J73" s="132"/>
      <c r="K73" s="132"/>
      <c r="L73" s="132"/>
      <c r="M73" s="132"/>
      <c r="N73" s="132"/>
      <c r="O73" s="552"/>
      <c r="P73" s="616"/>
      <c r="Q73" s="616"/>
      <c r="R73" s="925">
        <f>F73/1.19</f>
        <v>168067.22689075631</v>
      </c>
      <c r="S73" s="868">
        <v>0</v>
      </c>
      <c r="T73" s="866">
        <v>0</v>
      </c>
      <c r="U73" s="868">
        <v>0</v>
      </c>
      <c r="V73" s="868">
        <v>0</v>
      </c>
      <c r="W73" s="874">
        <v>0</v>
      </c>
      <c r="X73" s="868">
        <v>0</v>
      </c>
      <c r="Y73" s="874">
        <v>0</v>
      </c>
      <c r="Z73" s="868">
        <v>0</v>
      </c>
      <c r="AA73" s="874">
        <v>0</v>
      </c>
      <c r="AB73" s="868">
        <v>0</v>
      </c>
      <c r="AC73" s="874">
        <v>0</v>
      </c>
      <c r="AD73" s="868">
        <f>R73</f>
        <v>168067.22689075631</v>
      </c>
      <c r="AE73" s="872" t="s">
        <v>140</v>
      </c>
      <c r="AF73" s="864" t="s">
        <v>316</v>
      </c>
      <c r="AG73" s="921" t="s">
        <v>260</v>
      </c>
    </row>
    <row r="74" spans="1:33" ht="16.5" hidden="1" customHeight="1" thickBot="1" x14ac:dyDescent="0.25">
      <c r="A74" s="880"/>
      <c r="B74" s="855"/>
      <c r="C74" s="857"/>
      <c r="D74" s="859"/>
      <c r="E74" s="861"/>
      <c r="F74" s="863"/>
      <c r="G74" s="145">
        <v>0</v>
      </c>
      <c r="H74" s="145">
        <v>0</v>
      </c>
      <c r="I74" s="145">
        <v>0</v>
      </c>
      <c r="J74" s="145">
        <v>0</v>
      </c>
      <c r="K74" s="145">
        <v>0</v>
      </c>
      <c r="L74" s="145">
        <v>0</v>
      </c>
      <c r="M74" s="145">
        <v>0</v>
      </c>
      <c r="N74" s="145">
        <v>0</v>
      </c>
      <c r="O74" s="190">
        <v>0</v>
      </c>
      <c r="P74" s="616"/>
      <c r="Q74" s="616"/>
      <c r="R74" s="926"/>
      <c r="S74" s="869"/>
      <c r="T74" s="867"/>
      <c r="U74" s="869"/>
      <c r="V74" s="869"/>
      <c r="W74" s="875"/>
      <c r="X74" s="869"/>
      <c r="Y74" s="875"/>
      <c r="Z74" s="869"/>
      <c r="AA74" s="875"/>
      <c r="AB74" s="869"/>
      <c r="AC74" s="875"/>
      <c r="AD74" s="869"/>
      <c r="AE74" s="873"/>
      <c r="AF74" s="865"/>
      <c r="AG74" s="924"/>
    </row>
    <row r="75" spans="1:33" ht="18.75" customHeight="1" thickBot="1" x14ac:dyDescent="0.3">
      <c r="A75" s="8">
        <v>53</v>
      </c>
      <c r="B75" s="337"/>
      <c r="C75" s="8"/>
      <c r="D75" s="6" t="s">
        <v>115</v>
      </c>
      <c r="E75" s="127"/>
      <c r="F75" s="93">
        <f>SUM(F73:F74)</f>
        <v>200000</v>
      </c>
      <c r="G75" s="93">
        <f t="shared" ref="G75:M75" si="84">SUM(G73:G74)</f>
        <v>0</v>
      </c>
      <c r="H75" s="93">
        <f t="shared" si="84"/>
        <v>0</v>
      </c>
      <c r="I75" s="93">
        <f t="shared" si="84"/>
        <v>0</v>
      </c>
      <c r="J75" s="93">
        <f t="shared" si="84"/>
        <v>0</v>
      </c>
      <c r="K75" s="93">
        <f t="shared" si="84"/>
        <v>0</v>
      </c>
      <c r="L75" s="93">
        <f t="shared" si="84"/>
        <v>0</v>
      </c>
      <c r="M75" s="93">
        <f t="shared" si="84"/>
        <v>0</v>
      </c>
      <c r="N75" s="93">
        <f>SUM(N73:N74)</f>
        <v>0</v>
      </c>
      <c r="O75" s="93">
        <f>SUM(O73:O74)</f>
        <v>0</v>
      </c>
      <c r="P75" s="61"/>
      <c r="Q75" s="61"/>
      <c r="R75" s="58">
        <f>SUM(R73:R74)</f>
        <v>168067.22689075631</v>
      </c>
      <c r="S75" s="57">
        <f t="shared" ref="S75:Y75" si="85">SUM(S73:S74)</f>
        <v>0</v>
      </c>
      <c r="T75" s="58">
        <f t="shared" si="85"/>
        <v>0</v>
      </c>
      <c r="U75" s="58">
        <f t="shared" si="85"/>
        <v>0</v>
      </c>
      <c r="V75" s="58">
        <f t="shared" si="85"/>
        <v>0</v>
      </c>
      <c r="W75" s="58">
        <f t="shared" si="85"/>
        <v>0</v>
      </c>
      <c r="X75" s="58">
        <f t="shared" si="85"/>
        <v>0</v>
      </c>
      <c r="Y75" s="58">
        <f t="shared" si="85"/>
        <v>0</v>
      </c>
      <c r="Z75" s="58">
        <f>SUM(Z73:Z74)</f>
        <v>0</v>
      </c>
      <c r="AA75" s="58">
        <f>SUM(AA73:AA74)</f>
        <v>0</v>
      </c>
      <c r="AB75" s="58">
        <f>SUM(AB73:AB74)</f>
        <v>0</v>
      </c>
      <c r="AC75" s="58">
        <f>SUM(AC73:AC74)</f>
        <v>0</v>
      </c>
      <c r="AD75" s="57">
        <f>SUM(AD73:AD74)</f>
        <v>168067.22689075631</v>
      </c>
      <c r="AE75" s="58"/>
      <c r="AF75" s="187"/>
      <c r="AG75" s="188"/>
    </row>
    <row r="76" spans="1:33" s="192" customFormat="1" ht="26.25" customHeight="1" x14ac:dyDescent="0.2">
      <c r="A76" s="856">
        <v>54</v>
      </c>
      <c r="B76" s="902" t="s">
        <v>90</v>
      </c>
      <c r="C76" s="856">
        <v>42</v>
      </c>
      <c r="D76" s="906" t="s">
        <v>116</v>
      </c>
      <c r="E76" s="908" t="s">
        <v>92</v>
      </c>
      <c r="F76" s="904">
        <v>0</v>
      </c>
      <c r="G76" s="895">
        <v>0</v>
      </c>
      <c r="H76" s="895">
        <v>0</v>
      </c>
      <c r="I76" s="895">
        <v>0</v>
      </c>
      <c r="J76" s="895">
        <v>8000</v>
      </c>
      <c r="K76" s="895">
        <v>0</v>
      </c>
      <c r="L76" s="895">
        <v>0</v>
      </c>
      <c r="M76" s="895">
        <v>0</v>
      </c>
      <c r="N76" s="870">
        <v>0</v>
      </c>
      <c r="O76" s="892">
        <v>0</v>
      </c>
      <c r="P76" s="613"/>
      <c r="Q76" s="613"/>
      <c r="R76" s="868">
        <f>F76/1.19</f>
        <v>0</v>
      </c>
      <c r="S76" s="868">
        <f>G76/1.19</f>
        <v>0</v>
      </c>
      <c r="T76" s="868">
        <f>H76/1.19</f>
        <v>0</v>
      </c>
      <c r="U76" s="868">
        <f>I76/1.19</f>
        <v>0</v>
      </c>
      <c r="V76" s="868">
        <f>J76/1.09</f>
        <v>7339.4495412844035</v>
      </c>
      <c r="W76" s="868">
        <f>K76/1.19</f>
        <v>0</v>
      </c>
      <c r="X76" s="868">
        <f>L76/1.19</f>
        <v>0</v>
      </c>
      <c r="Y76" s="868">
        <f>M76/1.19</f>
        <v>0</v>
      </c>
      <c r="Z76" s="868">
        <f>N76/1.19</f>
        <v>0</v>
      </c>
      <c r="AA76" s="868">
        <v>0</v>
      </c>
      <c r="AB76" s="868">
        <f>P76/1.19</f>
        <v>0</v>
      </c>
      <c r="AC76" s="868">
        <f>Q76/1.19</f>
        <v>0</v>
      </c>
      <c r="AD76" s="866">
        <f>R76+S76+T76+U76+V76+W76+X76+Y76+Z76+AA76+AB76+AC76</f>
        <v>7339.4495412844035</v>
      </c>
      <c r="AE76" s="872" t="s">
        <v>140</v>
      </c>
      <c r="AF76" s="929" t="s">
        <v>250</v>
      </c>
      <c r="AG76" s="890" t="s">
        <v>260</v>
      </c>
    </row>
    <row r="77" spans="1:33" s="192" customFormat="1" ht="36" customHeight="1" thickBot="1" x14ac:dyDescent="0.25">
      <c r="A77" s="880"/>
      <c r="B77" s="903"/>
      <c r="C77" s="880"/>
      <c r="D77" s="907"/>
      <c r="E77" s="861"/>
      <c r="F77" s="905"/>
      <c r="G77" s="896"/>
      <c r="H77" s="896"/>
      <c r="I77" s="896"/>
      <c r="J77" s="896"/>
      <c r="K77" s="896"/>
      <c r="L77" s="896"/>
      <c r="M77" s="896"/>
      <c r="N77" s="871"/>
      <c r="O77" s="893"/>
      <c r="P77" s="614"/>
      <c r="Q77" s="614"/>
      <c r="R77" s="869"/>
      <c r="S77" s="869"/>
      <c r="T77" s="869"/>
      <c r="U77" s="869"/>
      <c r="V77" s="869"/>
      <c r="W77" s="869"/>
      <c r="X77" s="869"/>
      <c r="Y77" s="869"/>
      <c r="Z77" s="869"/>
      <c r="AA77" s="869"/>
      <c r="AB77" s="869"/>
      <c r="AC77" s="869"/>
      <c r="AD77" s="867"/>
      <c r="AE77" s="873"/>
      <c r="AF77" s="930"/>
      <c r="AG77" s="891"/>
    </row>
    <row r="78" spans="1:33" ht="138.75" customHeight="1" thickBot="1" x14ac:dyDescent="0.25">
      <c r="A78" s="8">
        <v>55</v>
      </c>
      <c r="B78" s="266" t="s">
        <v>63</v>
      </c>
      <c r="C78" s="8">
        <v>43</v>
      </c>
      <c r="D78" s="795" t="s">
        <v>326</v>
      </c>
      <c r="E78" s="110" t="s">
        <v>117</v>
      </c>
      <c r="F78" s="107">
        <v>0</v>
      </c>
      <c r="G78" s="108">
        <v>500</v>
      </c>
      <c r="H78" s="108">
        <v>500</v>
      </c>
      <c r="I78" s="108">
        <v>0</v>
      </c>
      <c r="J78" s="108">
        <v>3500</v>
      </c>
      <c r="K78" s="108">
        <v>1000</v>
      </c>
      <c r="L78" s="108">
        <v>500</v>
      </c>
      <c r="M78" s="108">
        <v>0</v>
      </c>
      <c r="N78" s="108">
        <v>1000</v>
      </c>
      <c r="O78" s="193">
        <v>0</v>
      </c>
      <c r="P78" s="656"/>
      <c r="Q78" s="656">
        <v>1000</v>
      </c>
      <c r="R78" s="52">
        <f t="shared" ref="R78:Y79" si="86">F78/1.19</f>
        <v>0</v>
      </c>
      <c r="S78" s="52">
        <f t="shared" si="86"/>
        <v>420.1680672268908</v>
      </c>
      <c r="T78" s="52">
        <f t="shared" si="86"/>
        <v>420.1680672268908</v>
      </c>
      <c r="U78" s="52">
        <f t="shared" si="86"/>
        <v>0</v>
      </c>
      <c r="V78" s="52">
        <f t="shared" si="86"/>
        <v>2941.1764705882356</v>
      </c>
      <c r="W78" s="52">
        <f t="shared" si="86"/>
        <v>840.3361344537816</v>
      </c>
      <c r="X78" s="52">
        <f t="shared" si="86"/>
        <v>420.1680672268908</v>
      </c>
      <c r="Y78" s="52">
        <f t="shared" si="86"/>
        <v>0</v>
      </c>
      <c r="Z78" s="52">
        <f t="shared" ref="Z78:AA79" si="87">N78/1.19</f>
        <v>840.3361344537816</v>
      </c>
      <c r="AA78" s="52">
        <f t="shared" si="87"/>
        <v>0</v>
      </c>
      <c r="AB78" s="52">
        <f t="shared" ref="AB78:AB79" si="88">P78/1.19</f>
        <v>0</v>
      </c>
      <c r="AC78" s="52">
        <f t="shared" ref="AC78:AC79" si="89">Q78/1.19</f>
        <v>840.3361344537816</v>
      </c>
      <c r="AD78" s="677">
        <f>R78+S78+T78+U78+V78+W78+X78+Y78+Z78+AA78+AB78+AC78</f>
        <v>6722.6890756302528</v>
      </c>
      <c r="AE78" s="872" t="s">
        <v>140</v>
      </c>
      <c r="AF78" s="929" t="s">
        <v>250</v>
      </c>
      <c r="AG78" s="890" t="s">
        <v>258</v>
      </c>
    </row>
    <row r="79" spans="1:33" ht="69" customHeight="1" thickBot="1" x14ac:dyDescent="0.25">
      <c r="A79" s="551">
        <v>56</v>
      </c>
      <c r="B79" s="550" t="s">
        <v>64</v>
      </c>
      <c r="C79" s="53">
        <v>44</v>
      </c>
      <c r="D79" s="195" t="s">
        <v>118</v>
      </c>
      <c r="E79" s="127" t="s">
        <v>119</v>
      </c>
      <c r="F79" s="196">
        <v>0</v>
      </c>
      <c r="G79" s="103">
        <v>1000</v>
      </c>
      <c r="H79" s="103">
        <v>500</v>
      </c>
      <c r="I79" s="103">
        <v>500</v>
      </c>
      <c r="J79" s="103">
        <v>4000</v>
      </c>
      <c r="K79" s="103">
        <v>1000</v>
      </c>
      <c r="L79" s="103">
        <v>1000</v>
      </c>
      <c r="M79" s="103">
        <v>500</v>
      </c>
      <c r="N79" s="103">
        <v>500</v>
      </c>
      <c r="O79" s="103">
        <v>0</v>
      </c>
      <c r="P79" s="196"/>
      <c r="Q79" s="196">
        <v>1000</v>
      </c>
      <c r="R79" s="58">
        <f t="shared" si="86"/>
        <v>0</v>
      </c>
      <c r="S79" s="219">
        <f t="shared" si="86"/>
        <v>840.3361344537816</v>
      </c>
      <c r="T79" s="59">
        <f t="shared" si="86"/>
        <v>420.1680672268908</v>
      </c>
      <c r="U79" s="59">
        <f t="shared" si="86"/>
        <v>420.1680672268908</v>
      </c>
      <c r="V79" s="138">
        <f t="shared" si="86"/>
        <v>3361.3445378151264</v>
      </c>
      <c r="W79" s="59">
        <f t="shared" si="86"/>
        <v>840.3361344537816</v>
      </c>
      <c r="X79" s="59">
        <f t="shared" si="86"/>
        <v>840.3361344537816</v>
      </c>
      <c r="Y79" s="138">
        <f t="shared" si="86"/>
        <v>420.1680672268908</v>
      </c>
      <c r="Z79" s="59">
        <f t="shared" si="87"/>
        <v>420.1680672268908</v>
      </c>
      <c r="AA79" s="153">
        <f t="shared" si="87"/>
        <v>0</v>
      </c>
      <c r="AB79" s="59">
        <f t="shared" si="88"/>
        <v>0</v>
      </c>
      <c r="AC79" s="153">
        <f t="shared" si="89"/>
        <v>840.3361344537816</v>
      </c>
      <c r="AD79" s="677">
        <f>R79+S79+T79+U79+V79+W79+X79+Y79+Z79+AA79+AB79+AC79</f>
        <v>8403.3613445378141</v>
      </c>
      <c r="AE79" s="873"/>
      <c r="AF79" s="930"/>
      <c r="AG79" s="891"/>
    </row>
    <row r="80" spans="1:33" ht="19.5" customHeight="1" thickBot="1" x14ac:dyDescent="0.25">
      <c r="A80" s="8">
        <v>57</v>
      </c>
      <c r="B80" s="595"/>
      <c r="C80" s="596"/>
      <c r="D80" s="237" t="s">
        <v>183</v>
      </c>
      <c r="E80" s="337"/>
      <c r="F80" s="137">
        <f>SUM(F76:F79)</f>
        <v>0</v>
      </c>
      <c r="G80" s="137">
        <f t="shared" ref="G80:O80" si="90">SUM(G76:G79)</f>
        <v>1500</v>
      </c>
      <c r="H80" s="137">
        <f t="shared" si="90"/>
        <v>1000</v>
      </c>
      <c r="I80" s="137">
        <f t="shared" si="90"/>
        <v>500</v>
      </c>
      <c r="J80" s="137">
        <f t="shared" si="90"/>
        <v>15500</v>
      </c>
      <c r="K80" s="137">
        <f t="shared" si="90"/>
        <v>2000</v>
      </c>
      <c r="L80" s="137">
        <f t="shared" si="90"/>
        <v>1500</v>
      </c>
      <c r="M80" s="137">
        <f t="shared" si="90"/>
        <v>500</v>
      </c>
      <c r="N80" s="137">
        <f t="shared" si="90"/>
        <v>1500</v>
      </c>
      <c r="O80" s="137">
        <f t="shared" si="90"/>
        <v>0</v>
      </c>
      <c r="P80" s="655"/>
      <c r="Q80" s="655"/>
      <c r="R80" s="59">
        <f t="shared" ref="R80:AA80" si="91">SUM(R76:R79)</f>
        <v>0</v>
      </c>
      <c r="S80" s="153">
        <f t="shared" si="91"/>
        <v>1260.5042016806724</v>
      </c>
      <c r="T80" s="59">
        <f t="shared" si="91"/>
        <v>840.3361344537816</v>
      </c>
      <c r="U80" s="59">
        <f t="shared" si="91"/>
        <v>420.1680672268908</v>
      </c>
      <c r="V80" s="138">
        <f t="shared" si="91"/>
        <v>13641.970549687765</v>
      </c>
      <c r="W80" s="59">
        <f t="shared" si="91"/>
        <v>1680.6722689075632</v>
      </c>
      <c r="X80" s="59">
        <f t="shared" si="91"/>
        <v>1260.5042016806724</v>
      </c>
      <c r="Y80" s="138">
        <f t="shared" si="91"/>
        <v>420.1680672268908</v>
      </c>
      <c r="Z80" s="59">
        <f t="shared" si="91"/>
        <v>1260.5042016806724</v>
      </c>
      <c r="AA80" s="153">
        <f t="shared" si="91"/>
        <v>0</v>
      </c>
      <c r="AB80" s="59">
        <f t="shared" ref="AB80:AC80" si="92">SUM(AB76:AB79)</f>
        <v>0</v>
      </c>
      <c r="AC80" s="153">
        <f t="shared" si="92"/>
        <v>1680.6722689075632</v>
      </c>
      <c r="AD80" s="677">
        <f>SUM(AD76:AD79)</f>
        <v>22465.499961452471</v>
      </c>
      <c r="AE80" s="232"/>
      <c r="AF80" s="330"/>
      <c r="AG80" s="331"/>
    </row>
    <row r="81" spans="1:33" ht="36" customHeight="1" thickBot="1" x14ac:dyDescent="0.25">
      <c r="A81" s="8">
        <v>58</v>
      </c>
      <c r="B81" s="334" t="s">
        <v>65</v>
      </c>
      <c r="C81" s="280">
        <v>45</v>
      </c>
      <c r="D81" s="338" t="s">
        <v>238</v>
      </c>
      <c r="E81" s="26"/>
      <c r="F81" s="546">
        <v>10000</v>
      </c>
      <c r="G81" s="547">
        <v>1000</v>
      </c>
      <c r="H81" s="98">
        <v>3000</v>
      </c>
      <c r="I81" s="547">
        <v>1000</v>
      </c>
      <c r="J81" s="547">
        <v>18000</v>
      </c>
      <c r="K81" s="547">
        <v>0</v>
      </c>
      <c r="L81" s="547">
        <v>0</v>
      </c>
      <c r="M81" s="547">
        <v>0</v>
      </c>
      <c r="N81" s="547">
        <v>0</v>
      </c>
      <c r="O81" s="547">
        <v>4000</v>
      </c>
      <c r="P81" s="322"/>
      <c r="Q81" s="322"/>
      <c r="R81" s="545">
        <f t="shared" ref="R81:U83" si="93">F81/1.19</f>
        <v>8403.361344537816</v>
      </c>
      <c r="S81" s="307">
        <f t="shared" si="93"/>
        <v>840.3361344537816</v>
      </c>
      <c r="T81" s="545">
        <f t="shared" si="93"/>
        <v>2521.0084033613448</v>
      </c>
      <c r="U81" s="545">
        <f t="shared" si="93"/>
        <v>840.3361344537816</v>
      </c>
      <c r="V81" s="48">
        <f t="shared" ref="V81:X83" si="94">J81/1.19</f>
        <v>15126.050420168069</v>
      </c>
      <c r="W81" s="545">
        <f t="shared" si="94"/>
        <v>0</v>
      </c>
      <c r="X81" s="545">
        <f t="shared" si="94"/>
        <v>0</v>
      </c>
      <c r="Y81" s="48">
        <f>M81/1.19</f>
        <v>0</v>
      </c>
      <c r="Z81" s="545">
        <f t="shared" ref="Z81:AA83" si="95">N81/1.19</f>
        <v>0</v>
      </c>
      <c r="AA81" s="307">
        <f t="shared" si="95"/>
        <v>3361.3445378151264</v>
      </c>
      <c r="AB81" s="669">
        <f t="shared" ref="AB81:AB83" si="96">P81/1.19</f>
        <v>0</v>
      </c>
      <c r="AC81" s="668">
        <f t="shared" ref="AC81:AC83" si="97">Q81/1.19</f>
        <v>0</v>
      </c>
      <c r="AD81" s="355">
        <f>R81+S81+T81+U81+V81+W81+X81+Y81+Z81+AA81+AB81+AC81</f>
        <v>31092.436974789922</v>
      </c>
      <c r="AE81" s="282" t="s">
        <v>140</v>
      </c>
      <c r="AF81" s="276" t="s">
        <v>250</v>
      </c>
      <c r="AG81" s="582" t="s">
        <v>260</v>
      </c>
    </row>
    <row r="82" spans="1:33" s="544" customFormat="1" ht="36" customHeight="1" thickBot="1" x14ac:dyDescent="0.25">
      <c r="A82" s="765">
        <v>59</v>
      </c>
      <c r="B82" s="334" t="s">
        <v>65</v>
      </c>
      <c r="C82" s="543">
        <v>46</v>
      </c>
      <c r="D82" s="338" t="s">
        <v>239</v>
      </c>
      <c r="E82" s="273"/>
      <c r="F82" s="335">
        <v>20000</v>
      </c>
      <c r="G82" s="108"/>
      <c r="H82" s="107"/>
      <c r="I82" s="108"/>
      <c r="J82" s="108"/>
      <c r="K82" s="108"/>
      <c r="L82" s="108"/>
      <c r="M82" s="108"/>
      <c r="N82" s="108"/>
      <c r="O82" s="108"/>
      <c r="P82" s="647"/>
      <c r="Q82" s="647"/>
      <c r="R82" s="39">
        <f t="shared" si="93"/>
        <v>16806.722689075632</v>
      </c>
      <c r="S82" s="307">
        <f t="shared" si="93"/>
        <v>0</v>
      </c>
      <c r="T82" s="545">
        <f t="shared" si="93"/>
        <v>0</v>
      </c>
      <c r="U82" s="545">
        <f t="shared" si="93"/>
        <v>0</v>
      </c>
      <c r="V82" s="48">
        <f t="shared" si="94"/>
        <v>0</v>
      </c>
      <c r="W82" s="545">
        <f t="shared" si="94"/>
        <v>0</v>
      </c>
      <c r="X82" s="545">
        <f t="shared" si="94"/>
        <v>0</v>
      </c>
      <c r="Y82" s="48">
        <f>M82/1.19</f>
        <v>0</v>
      </c>
      <c r="Z82" s="545">
        <f t="shared" si="95"/>
        <v>0</v>
      </c>
      <c r="AA82" s="307">
        <f t="shared" si="95"/>
        <v>0</v>
      </c>
      <c r="AB82" s="669">
        <f t="shared" si="96"/>
        <v>0</v>
      </c>
      <c r="AC82" s="668">
        <f t="shared" si="97"/>
        <v>0</v>
      </c>
      <c r="AD82" s="355">
        <f t="shared" ref="AD82:AD83" si="98">R82+S82+T82+U82+V82+W82+X82+Y82+Z82+AA82+AB82+AC82</f>
        <v>16806.722689075632</v>
      </c>
      <c r="AE82" s="630" t="s">
        <v>140</v>
      </c>
      <c r="AF82" s="276" t="s">
        <v>250</v>
      </c>
      <c r="AG82" s="623" t="s">
        <v>260</v>
      </c>
    </row>
    <row r="83" spans="1:33" s="254" customFormat="1" ht="24" customHeight="1" thickBot="1" x14ac:dyDescent="0.25">
      <c r="A83" s="8">
        <v>60</v>
      </c>
      <c r="B83" s="337"/>
      <c r="C83" s="8"/>
      <c r="D83" s="339" t="s">
        <v>270</v>
      </c>
      <c r="E83" s="337"/>
      <c r="F83" s="336">
        <f>SUM(F81:F82)</f>
        <v>30000</v>
      </c>
      <c r="G83" s="103">
        <v>1000</v>
      </c>
      <c r="H83" s="93">
        <f t="shared" ref="H83:O83" si="99">SUM(H81:H82)</f>
        <v>3000</v>
      </c>
      <c r="I83" s="103">
        <f t="shared" si="99"/>
        <v>1000</v>
      </c>
      <c r="J83" s="103">
        <f t="shared" si="99"/>
        <v>18000</v>
      </c>
      <c r="K83" s="103">
        <f t="shared" si="99"/>
        <v>0</v>
      </c>
      <c r="L83" s="103">
        <f t="shared" si="99"/>
        <v>0</v>
      </c>
      <c r="M83" s="103">
        <f t="shared" si="99"/>
        <v>0</v>
      </c>
      <c r="N83" s="103">
        <f t="shared" si="99"/>
        <v>0</v>
      </c>
      <c r="O83" s="103">
        <f t="shared" si="99"/>
        <v>4000</v>
      </c>
      <c r="P83" s="196"/>
      <c r="Q83" s="196"/>
      <c r="R83" s="59">
        <f t="shared" si="93"/>
        <v>25210.084033613446</v>
      </c>
      <c r="S83" s="153">
        <f t="shared" si="93"/>
        <v>840.3361344537816</v>
      </c>
      <c r="T83" s="59">
        <f t="shared" si="93"/>
        <v>2521.0084033613448</v>
      </c>
      <c r="U83" s="59">
        <f t="shared" si="93"/>
        <v>840.3361344537816</v>
      </c>
      <c r="V83" s="138">
        <f t="shared" si="94"/>
        <v>15126.050420168069</v>
      </c>
      <c r="W83" s="59">
        <f t="shared" si="94"/>
        <v>0</v>
      </c>
      <c r="X83" s="59">
        <f t="shared" si="94"/>
        <v>0</v>
      </c>
      <c r="Y83" s="138">
        <f>M83/1.19</f>
        <v>0</v>
      </c>
      <c r="Z83" s="59">
        <f t="shared" si="95"/>
        <v>0</v>
      </c>
      <c r="AA83" s="153">
        <f t="shared" si="95"/>
        <v>3361.3445378151264</v>
      </c>
      <c r="AB83" s="59">
        <f t="shared" si="96"/>
        <v>0</v>
      </c>
      <c r="AC83" s="153">
        <f t="shared" si="97"/>
        <v>0</v>
      </c>
      <c r="AD83" s="355">
        <f t="shared" si="98"/>
        <v>47899.159663865546</v>
      </c>
      <c r="AE83" s="83"/>
      <c r="AF83" s="341"/>
      <c r="AG83" s="333"/>
    </row>
    <row r="84" spans="1:33" ht="22.5" customHeight="1" thickBot="1" x14ac:dyDescent="0.25">
      <c r="A84" s="8">
        <v>61</v>
      </c>
      <c r="B84" s="342"/>
      <c r="C84" s="73"/>
      <c r="D84" s="343" t="s">
        <v>66</v>
      </c>
      <c r="E84" s="50"/>
      <c r="F84" s="107"/>
      <c r="G84" s="132"/>
      <c r="H84" s="132"/>
      <c r="I84" s="132"/>
      <c r="J84" s="132"/>
      <c r="K84" s="132"/>
      <c r="L84" s="132"/>
      <c r="M84" s="132"/>
      <c r="N84" s="132"/>
      <c r="O84" s="132"/>
      <c r="P84" s="649"/>
      <c r="Q84" s="649"/>
      <c r="R84" s="39"/>
      <c r="S84" s="37"/>
      <c r="T84" s="39"/>
      <c r="U84" s="39"/>
      <c r="V84" s="41"/>
      <c r="W84" s="39"/>
      <c r="X84" s="39"/>
      <c r="Y84" s="51"/>
      <c r="Z84" s="52"/>
      <c r="AA84" s="344"/>
      <c r="AB84" s="579"/>
      <c r="AC84" s="637"/>
      <c r="AD84" s="272"/>
      <c r="AE84" s="39"/>
      <c r="AF84" s="345"/>
      <c r="AG84" s="346"/>
    </row>
    <row r="85" spans="1:33" ht="37.5" customHeight="1" thickBot="1" x14ac:dyDescent="0.25">
      <c r="A85" s="765">
        <v>62</v>
      </c>
      <c r="B85" s="85" t="s">
        <v>67</v>
      </c>
      <c r="C85" s="86">
        <v>47</v>
      </c>
      <c r="D85" s="2" t="s">
        <v>68</v>
      </c>
      <c r="E85" s="102" t="s">
        <v>69</v>
      </c>
      <c r="F85" s="93">
        <v>50000</v>
      </c>
      <c r="G85" s="103">
        <v>0</v>
      </c>
      <c r="H85" s="103">
        <v>0</v>
      </c>
      <c r="I85" s="103">
        <v>0</v>
      </c>
      <c r="J85" s="103">
        <v>0</v>
      </c>
      <c r="K85" s="103">
        <v>0</v>
      </c>
      <c r="L85" s="103">
        <v>0</v>
      </c>
      <c r="M85" s="103">
        <v>0</v>
      </c>
      <c r="N85" s="103">
        <v>10000</v>
      </c>
      <c r="O85" s="103">
        <v>0</v>
      </c>
      <c r="P85" s="196"/>
      <c r="Q85" s="196"/>
      <c r="R85" s="59">
        <f t="shared" ref="R85:Y86" si="100">F85/1.19</f>
        <v>42016.806722689078</v>
      </c>
      <c r="S85" s="59">
        <f t="shared" si="100"/>
        <v>0</v>
      </c>
      <c r="T85" s="59">
        <f t="shared" si="100"/>
        <v>0</v>
      </c>
      <c r="U85" s="59">
        <f t="shared" si="100"/>
        <v>0</v>
      </c>
      <c r="V85" s="59">
        <f t="shared" si="100"/>
        <v>0</v>
      </c>
      <c r="W85" s="59">
        <f t="shared" si="100"/>
        <v>0</v>
      </c>
      <c r="X85" s="59">
        <f t="shared" si="100"/>
        <v>0</v>
      </c>
      <c r="Y85" s="59">
        <f t="shared" ref="Y85" si="101">M85/1.19</f>
        <v>0</v>
      </c>
      <c r="Z85" s="59">
        <f t="shared" ref="Z85" si="102">N85/1.19</f>
        <v>8403.361344537816</v>
      </c>
      <c r="AA85" s="59">
        <f t="shared" ref="AA85" si="103">O85/1.19</f>
        <v>0</v>
      </c>
      <c r="AB85" s="59">
        <f t="shared" ref="AB85" si="104">P85/1.19</f>
        <v>0</v>
      </c>
      <c r="AC85" s="59">
        <f t="shared" ref="AC85" si="105">Q85/1.19</f>
        <v>0</v>
      </c>
      <c r="AD85" s="677">
        <f>R85+Z85</f>
        <v>50420.168067226892</v>
      </c>
      <c r="AE85" s="139" t="s">
        <v>140</v>
      </c>
      <c r="AF85" s="349"/>
      <c r="AG85" s="188"/>
    </row>
    <row r="86" spans="1:33" ht="37.5" customHeight="1" thickBot="1" x14ac:dyDescent="0.25">
      <c r="A86" s="8">
        <v>63</v>
      </c>
      <c r="B86" s="72" t="s">
        <v>70</v>
      </c>
      <c r="C86" s="73">
        <v>48</v>
      </c>
      <c r="D86" s="130" t="s">
        <v>71</v>
      </c>
      <c r="E86" s="110" t="s">
        <v>69</v>
      </c>
      <c r="F86" s="107">
        <v>10000</v>
      </c>
      <c r="G86" s="108">
        <v>0</v>
      </c>
      <c r="H86" s="108">
        <v>0</v>
      </c>
      <c r="I86" s="108">
        <v>0</v>
      </c>
      <c r="J86" s="108">
        <v>0</v>
      </c>
      <c r="K86" s="108">
        <v>0</v>
      </c>
      <c r="L86" s="108">
        <v>0</v>
      </c>
      <c r="M86" s="108">
        <v>0</v>
      </c>
      <c r="N86" s="108">
        <v>0</v>
      </c>
      <c r="O86" s="108">
        <v>0</v>
      </c>
      <c r="P86" s="647"/>
      <c r="Q86" s="647"/>
      <c r="R86" s="52">
        <f t="shared" si="100"/>
        <v>8403.361344537816</v>
      </c>
      <c r="S86" s="52">
        <f t="shared" si="100"/>
        <v>0</v>
      </c>
      <c r="T86" s="52">
        <f t="shared" si="100"/>
        <v>0</v>
      </c>
      <c r="U86" s="52">
        <f t="shared" si="100"/>
        <v>0</v>
      </c>
      <c r="V86" s="52">
        <f t="shared" si="100"/>
        <v>0</v>
      </c>
      <c r="W86" s="52">
        <f t="shared" si="100"/>
        <v>0</v>
      </c>
      <c r="X86" s="52">
        <f t="shared" si="100"/>
        <v>0</v>
      </c>
      <c r="Y86" s="52">
        <f t="shared" si="100"/>
        <v>0</v>
      </c>
      <c r="Z86" s="52">
        <f>N86/1.19</f>
        <v>0</v>
      </c>
      <c r="AA86" s="52">
        <f>O86/1.19</f>
        <v>0</v>
      </c>
      <c r="AB86" s="52">
        <f>P86/1.19</f>
        <v>0</v>
      </c>
      <c r="AC86" s="52">
        <f>Q86/1.19</f>
        <v>0</v>
      </c>
      <c r="AD86" s="355">
        <f>R86</f>
        <v>8403.361344537816</v>
      </c>
      <c r="AE86" s="285" t="s">
        <v>140</v>
      </c>
      <c r="AF86" s="347"/>
      <c r="AG86" s="348"/>
    </row>
    <row r="87" spans="1:33" ht="31.5" customHeight="1" thickBot="1" x14ac:dyDescent="0.25">
      <c r="A87" s="8">
        <v>64</v>
      </c>
      <c r="B87" s="568"/>
      <c r="C87" s="86"/>
      <c r="D87" s="2" t="s">
        <v>72</v>
      </c>
      <c r="E87" s="102"/>
      <c r="F87" s="93">
        <f>SUM(F85:F86)</f>
        <v>60000</v>
      </c>
      <c r="G87" s="93">
        <f t="shared" ref="G87:O87" si="106">SUM(G85:G86)</f>
        <v>0</v>
      </c>
      <c r="H87" s="93">
        <f t="shared" si="106"/>
        <v>0</v>
      </c>
      <c r="I87" s="93">
        <f t="shared" si="106"/>
        <v>0</v>
      </c>
      <c r="J87" s="93">
        <f t="shared" si="106"/>
        <v>0</v>
      </c>
      <c r="K87" s="93">
        <f t="shared" si="106"/>
        <v>0</v>
      </c>
      <c r="L87" s="93">
        <f t="shared" si="106"/>
        <v>0</v>
      </c>
      <c r="M87" s="93">
        <f t="shared" si="106"/>
        <v>0</v>
      </c>
      <c r="N87" s="93">
        <f t="shared" si="106"/>
        <v>10000</v>
      </c>
      <c r="O87" s="93">
        <f t="shared" si="106"/>
        <v>0</v>
      </c>
      <c r="P87" s="61"/>
      <c r="Q87" s="61"/>
      <c r="R87" s="58">
        <f>SUM(R85:R86)</f>
        <v>50420.168067226892</v>
      </c>
      <c r="S87" s="58">
        <f t="shared" ref="S87:AA87" si="107">SUM(S85:S86)</f>
        <v>0</v>
      </c>
      <c r="T87" s="58">
        <f t="shared" si="107"/>
        <v>0</v>
      </c>
      <c r="U87" s="58">
        <f t="shared" si="107"/>
        <v>0</v>
      </c>
      <c r="V87" s="58">
        <f t="shared" si="107"/>
        <v>0</v>
      </c>
      <c r="W87" s="58">
        <f t="shared" si="107"/>
        <v>0</v>
      </c>
      <c r="X87" s="58">
        <f t="shared" si="107"/>
        <v>0</v>
      </c>
      <c r="Y87" s="58">
        <f t="shared" si="107"/>
        <v>0</v>
      </c>
      <c r="Z87" s="58">
        <f t="shared" si="107"/>
        <v>8403.361344537816</v>
      </c>
      <c r="AA87" s="58">
        <f t="shared" si="107"/>
        <v>0</v>
      </c>
      <c r="AB87" s="58">
        <f t="shared" ref="AB87:AC87" si="108">SUM(AB85:AB86)</f>
        <v>0</v>
      </c>
      <c r="AC87" s="58">
        <f t="shared" si="108"/>
        <v>0</v>
      </c>
      <c r="AD87" s="677">
        <f>SUM(AD85:AD86)</f>
        <v>58823.529411764706</v>
      </c>
      <c r="AE87" s="163" t="s">
        <v>140</v>
      </c>
      <c r="AF87" s="200"/>
      <c r="AG87" s="65"/>
    </row>
    <row r="88" spans="1:33" ht="32.25" customHeight="1" thickBot="1" x14ac:dyDescent="0.25">
      <c r="A88" s="765">
        <v>65</v>
      </c>
      <c r="B88" s="201" t="s">
        <v>142</v>
      </c>
      <c r="C88" s="202">
        <v>49</v>
      </c>
      <c r="D88" s="203" t="s">
        <v>125</v>
      </c>
      <c r="E88" s="204" t="s">
        <v>73</v>
      </c>
      <c r="F88" s="205">
        <v>0</v>
      </c>
      <c r="G88" s="206">
        <v>0</v>
      </c>
      <c r="H88" s="206">
        <v>0</v>
      </c>
      <c r="I88" s="206">
        <v>0</v>
      </c>
      <c r="J88" s="206">
        <v>0</v>
      </c>
      <c r="K88" s="206">
        <v>0</v>
      </c>
      <c r="L88" s="206">
        <v>0</v>
      </c>
      <c r="M88" s="206">
        <v>0</v>
      </c>
      <c r="N88" s="206">
        <v>0</v>
      </c>
      <c r="O88" s="206">
        <v>1000</v>
      </c>
      <c r="P88" s="647"/>
      <c r="Q88" s="647"/>
      <c r="R88" s="82">
        <f t="shared" ref="R88:Y88" si="109">F88/1.05</f>
        <v>0</v>
      </c>
      <c r="S88" s="82">
        <f t="shared" si="109"/>
        <v>0</v>
      </c>
      <c r="T88" s="82">
        <f t="shared" si="109"/>
        <v>0</v>
      </c>
      <c r="U88" s="82">
        <f t="shared" si="109"/>
        <v>0</v>
      </c>
      <c r="V88" s="82">
        <f t="shared" si="109"/>
        <v>0</v>
      </c>
      <c r="W88" s="82">
        <f t="shared" si="109"/>
        <v>0</v>
      </c>
      <c r="X88" s="82">
        <f t="shared" si="109"/>
        <v>0</v>
      </c>
      <c r="Y88" s="82">
        <f t="shared" si="109"/>
        <v>0</v>
      </c>
      <c r="Z88" s="82">
        <f t="shared" ref="Z88:AA88" si="110">N88/1.05</f>
        <v>0</v>
      </c>
      <c r="AA88" s="82">
        <f t="shared" si="110"/>
        <v>952.38095238095229</v>
      </c>
      <c r="AB88" s="82">
        <f t="shared" ref="AB88" si="111">P88/1.05</f>
        <v>0</v>
      </c>
      <c r="AC88" s="82">
        <f t="shared" ref="AC88" si="112">Q88/1.05</f>
        <v>0</v>
      </c>
      <c r="AD88" s="677">
        <f>AA88</f>
        <v>952.38095238095229</v>
      </c>
      <c r="AE88" s="163" t="s">
        <v>140</v>
      </c>
      <c r="AF88" s="200" t="s">
        <v>255</v>
      </c>
      <c r="AG88" s="65" t="s">
        <v>249</v>
      </c>
    </row>
    <row r="89" spans="1:33" ht="37.5" customHeight="1" thickBot="1" x14ac:dyDescent="0.25">
      <c r="A89" s="8">
        <v>66</v>
      </c>
      <c r="B89" s="207" t="s">
        <v>143</v>
      </c>
      <c r="C89" s="208">
        <v>50</v>
      </c>
      <c r="D89" s="209" t="s">
        <v>222</v>
      </c>
      <c r="E89" s="210" t="s">
        <v>74</v>
      </c>
      <c r="F89" s="211">
        <v>63000</v>
      </c>
      <c r="G89" s="212">
        <v>0</v>
      </c>
      <c r="H89" s="212">
        <v>0</v>
      </c>
      <c r="I89" s="212">
        <v>0</v>
      </c>
      <c r="J89" s="212">
        <v>0</v>
      </c>
      <c r="K89" s="212">
        <v>0</v>
      </c>
      <c r="L89" s="212">
        <v>0</v>
      </c>
      <c r="M89" s="212">
        <v>0</v>
      </c>
      <c r="N89" s="212">
        <v>0</v>
      </c>
      <c r="O89" s="212">
        <v>0</v>
      </c>
      <c r="P89" s="647"/>
      <c r="Q89" s="647"/>
      <c r="R89" s="218">
        <f>F89/1.19</f>
        <v>52941.176470588238</v>
      </c>
      <c r="S89" s="58">
        <f t="shared" ref="S89:Y89" si="113">G89</f>
        <v>0</v>
      </c>
      <c r="T89" s="58">
        <f t="shared" si="113"/>
        <v>0</v>
      </c>
      <c r="U89" s="58">
        <f t="shared" si="113"/>
        <v>0</v>
      </c>
      <c r="V89" s="58">
        <f t="shared" si="113"/>
        <v>0</v>
      </c>
      <c r="W89" s="58">
        <f t="shared" si="113"/>
        <v>0</v>
      </c>
      <c r="X89" s="58">
        <f t="shared" si="113"/>
        <v>0</v>
      </c>
      <c r="Y89" s="58">
        <f t="shared" si="113"/>
        <v>0</v>
      </c>
      <c r="Z89" s="58">
        <f t="shared" ref="Z89:AA89" si="114">N89</f>
        <v>0</v>
      </c>
      <c r="AA89" s="58">
        <f t="shared" si="114"/>
        <v>0</v>
      </c>
      <c r="AB89" s="58">
        <f t="shared" ref="AB89" si="115">P89</f>
        <v>0</v>
      </c>
      <c r="AC89" s="58">
        <f t="shared" ref="AC89" si="116">Q89</f>
        <v>0</v>
      </c>
      <c r="AD89" s="677">
        <f>R89</f>
        <v>52941.176470588238</v>
      </c>
      <c r="AE89" s="535" t="s">
        <v>140</v>
      </c>
      <c r="AF89" s="775" t="s">
        <v>255</v>
      </c>
      <c r="AG89" s="536" t="s">
        <v>260</v>
      </c>
    </row>
    <row r="90" spans="1:33" ht="30.75" customHeight="1" thickBot="1" x14ac:dyDescent="0.25">
      <c r="A90" s="8">
        <v>67</v>
      </c>
      <c r="B90" s="213" t="s">
        <v>159</v>
      </c>
      <c r="C90" s="214">
        <v>51</v>
      </c>
      <c r="D90" s="215" t="s">
        <v>75</v>
      </c>
      <c r="E90" s="216" t="s">
        <v>76</v>
      </c>
      <c r="F90" s="217">
        <v>35000</v>
      </c>
      <c r="G90" s="114">
        <v>0</v>
      </c>
      <c r="H90" s="114">
        <v>0</v>
      </c>
      <c r="I90" s="114">
        <v>0</v>
      </c>
      <c r="J90" s="114">
        <v>0</v>
      </c>
      <c r="K90" s="114">
        <v>0</v>
      </c>
      <c r="L90" s="114">
        <v>0</v>
      </c>
      <c r="M90" s="114">
        <v>0</v>
      </c>
      <c r="N90" s="114">
        <v>0</v>
      </c>
      <c r="O90" s="114">
        <v>0</v>
      </c>
      <c r="P90" s="647"/>
      <c r="Q90" s="647"/>
      <c r="R90" s="140">
        <f>F90/1.19</f>
        <v>29411.764705882353</v>
      </c>
      <c r="S90" s="140">
        <f t="shared" ref="S90:Y91" si="117">G90/1.19</f>
        <v>0</v>
      </c>
      <c r="T90" s="140">
        <f t="shared" si="117"/>
        <v>0</v>
      </c>
      <c r="U90" s="140">
        <f t="shared" si="117"/>
        <v>0</v>
      </c>
      <c r="V90" s="140">
        <f t="shared" si="117"/>
        <v>0</v>
      </c>
      <c r="W90" s="140">
        <f t="shared" si="117"/>
        <v>0</v>
      </c>
      <c r="X90" s="140">
        <f t="shared" si="117"/>
        <v>0</v>
      </c>
      <c r="Y90" s="140">
        <f t="shared" si="117"/>
        <v>0</v>
      </c>
      <c r="Z90" s="140">
        <f t="shared" ref="Z90:AA91" si="118">N90/1.19</f>
        <v>0</v>
      </c>
      <c r="AA90" s="140">
        <f t="shared" si="118"/>
        <v>0</v>
      </c>
      <c r="AB90" s="140">
        <f t="shared" ref="AB90:AB91" si="119">P90/1.19</f>
        <v>0</v>
      </c>
      <c r="AC90" s="140">
        <f t="shared" ref="AC90:AC91" si="120">Q90/1.19</f>
        <v>0</v>
      </c>
      <c r="AD90" s="355">
        <f>R90</f>
        <v>29411.764705882353</v>
      </c>
      <c r="AE90" s="163" t="s">
        <v>140</v>
      </c>
      <c r="AF90" s="164" t="s">
        <v>255</v>
      </c>
      <c r="AG90" s="164" t="s">
        <v>320</v>
      </c>
    </row>
    <row r="91" spans="1:33" ht="31.5" customHeight="1" thickBot="1" x14ac:dyDescent="0.25">
      <c r="A91" s="765">
        <v>68</v>
      </c>
      <c r="B91" s="174" t="s">
        <v>159</v>
      </c>
      <c r="C91" s="166">
        <v>52</v>
      </c>
      <c r="D91" s="167" t="s">
        <v>77</v>
      </c>
      <c r="E91" s="168" t="s">
        <v>78</v>
      </c>
      <c r="F91" s="170">
        <v>4000</v>
      </c>
      <c r="G91" s="169">
        <v>0</v>
      </c>
      <c r="H91" s="169">
        <v>0</v>
      </c>
      <c r="I91" s="169">
        <v>0</v>
      </c>
      <c r="J91" s="169">
        <v>0</v>
      </c>
      <c r="K91" s="169">
        <v>0</v>
      </c>
      <c r="L91" s="169">
        <v>0</v>
      </c>
      <c r="M91" s="169">
        <v>0</v>
      </c>
      <c r="N91" s="169">
        <v>0</v>
      </c>
      <c r="O91" s="169">
        <v>0</v>
      </c>
      <c r="P91" s="647"/>
      <c r="Q91" s="647"/>
      <c r="R91" s="146">
        <f>F91/1.19</f>
        <v>3361.3445378151264</v>
      </c>
      <c r="S91" s="146">
        <f t="shared" si="117"/>
        <v>0</v>
      </c>
      <c r="T91" s="146">
        <f t="shared" si="117"/>
        <v>0</v>
      </c>
      <c r="U91" s="146">
        <f t="shared" si="117"/>
        <v>0</v>
      </c>
      <c r="V91" s="146">
        <f t="shared" si="117"/>
        <v>0</v>
      </c>
      <c r="W91" s="146">
        <f t="shared" si="117"/>
        <v>0</v>
      </c>
      <c r="X91" s="146">
        <f t="shared" si="117"/>
        <v>0</v>
      </c>
      <c r="Y91" s="146">
        <f t="shared" si="117"/>
        <v>0</v>
      </c>
      <c r="Z91" s="146">
        <f t="shared" si="118"/>
        <v>0</v>
      </c>
      <c r="AA91" s="146">
        <f t="shared" si="118"/>
        <v>0</v>
      </c>
      <c r="AB91" s="146">
        <f t="shared" si="119"/>
        <v>0</v>
      </c>
      <c r="AC91" s="146">
        <f t="shared" si="120"/>
        <v>0</v>
      </c>
      <c r="AD91" s="691">
        <f>R91</f>
        <v>3361.3445378151264</v>
      </c>
      <c r="AE91" s="532" t="s">
        <v>140</v>
      </c>
      <c r="AF91" s="533" t="s">
        <v>250</v>
      </c>
      <c r="AG91" s="534" t="s">
        <v>257</v>
      </c>
    </row>
    <row r="92" spans="1:33" ht="24" customHeight="1" thickBot="1" x14ac:dyDescent="0.25">
      <c r="A92" s="8">
        <v>69</v>
      </c>
      <c r="B92" s="563"/>
      <c r="C92" s="85"/>
      <c r="D92" s="2" t="s">
        <v>79</v>
      </c>
      <c r="E92" s="102"/>
      <c r="F92" s="93">
        <f>SUM(F90:F91)</f>
        <v>39000</v>
      </c>
      <c r="G92" s="93">
        <f t="shared" ref="G92:M92" si="121">SUM(G90:G91)</f>
        <v>0</v>
      </c>
      <c r="H92" s="93">
        <f t="shared" si="121"/>
        <v>0</v>
      </c>
      <c r="I92" s="93">
        <f t="shared" si="121"/>
        <v>0</v>
      </c>
      <c r="J92" s="93">
        <f t="shared" si="121"/>
        <v>0</v>
      </c>
      <c r="K92" s="93">
        <f t="shared" si="121"/>
        <v>0</v>
      </c>
      <c r="L92" s="93">
        <f t="shared" si="121"/>
        <v>0</v>
      </c>
      <c r="M92" s="93">
        <f t="shared" si="121"/>
        <v>0</v>
      </c>
      <c r="N92" s="93">
        <f>SUM(N90:N91)</f>
        <v>0</v>
      </c>
      <c r="O92" s="93">
        <f>SUM(O90:O91)</f>
        <v>0</v>
      </c>
      <c r="P92" s="61"/>
      <c r="Q92" s="61"/>
      <c r="R92" s="218">
        <f>SUM(R90:R91)</f>
        <v>32773.10924369748</v>
      </c>
      <c r="S92" s="58">
        <f t="shared" ref="S92:Y92" si="122">SUM(S90:S91)</f>
        <v>0</v>
      </c>
      <c r="T92" s="58">
        <f t="shared" si="122"/>
        <v>0</v>
      </c>
      <c r="U92" s="58">
        <f t="shared" si="122"/>
        <v>0</v>
      </c>
      <c r="V92" s="58">
        <f t="shared" si="122"/>
        <v>0</v>
      </c>
      <c r="W92" s="58">
        <f t="shared" si="122"/>
        <v>0</v>
      </c>
      <c r="X92" s="58">
        <f t="shared" si="122"/>
        <v>0</v>
      </c>
      <c r="Y92" s="58">
        <f t="shared" si="122"/>
        <v>0</v>
      </c>
      <c r="Z92" s="58">
        <f>SUM(Z90:Z91)</f>
        <v>0</v>
      </c>
      <c r="AA92" s="58">
        <f>SUM(AA90:AA91)</f>
        <v>0</v>
      </c>
      <c r="AB92" s="58">
        <f>SUM(AB90:AB91)</f>
        <v>0</v>
      </c>
      <c r="AC92" s="58">
        <f>SUM(AC90:AC91)</f>
        <v>0</v>
      </c>
      <c r="AD92" s="677">
        <f>SUM(AD90:AD91)</f>
        <v>32773.10924369748</v>
      </c>
      <c r="AE92" s="58"/>
      <c r="AF92" s="220"/>
      <c r="AG92" s="111"/>
    </row>
    <row r="93" spans="1:33" ht="28.5" customHeight="1" thickBot="1" x14ac:dyDescent="0.25">
      <c r="A93" s="8">
        <v>70</v>
      </c>
      <c r="B93" s="569"/>
      <c r="C93" s="72"/>
      <c r="D93" s="198" t="s">
        <v>80</v>
      </c>
      <c r="E93" s="110"/>
      <c r="F93" s="107"/>
      <c r="G93" s="132"/>
      <c r="H93" s="132"/>
      <c r="I93" s="132"/>
      <c r="J93" s="132"/>
      <c r="K93" s="132"/>
      <c r="L93" s="132"/>
      <c r="M93" s="132"/>
      <c r="N93" s="132"/>
      <c r="O93" s="132"/>
      <c r="P93" s="649"/>
      <c r="Q93" s="649"/>
      <c r="R93" s="199"/>
      <c r="S93" s="199"/>
      <c r="T93" s="199"/>
      <c r="U93" s="199"/>
      <c r="V93" s="199"/>
      <c r="W93" s="199"/>
      <c r="X93" s="199"/>
      <c r="Y93" s="199"/>
      <c r="Z93" s="199"/>
      <c r="AA93" s="199"/>
      <c r="AB93" s="360"/>
      <c r="AC93" s="267"/>
      <c r="AD93" s="691"/>
      <c r="AE93" s="199"/>
      <c r="AF93" s="525"/>
      <c r="AG93" s="526"/>
    </row>
    <row r="94" spans="1:33" ht="36" customHeight="1" thickBot="1" x14ac:dyDescent="0.25">
      <c r="A94" s="765">
        <v>71</v>
      </c>
      <c r="B94" s="364" t="s">
        <v>81</v>
      </c>
      <c r="C94" s="141">
        <v>53</v>
      </c>
      <c r="D94" s="528" t="s">
        <v>184</v>
      </c>
      <c r="E94" s="364" t="s">
        <v>224</v>
      </c>
      <c r="F94" s="529">
        <v>100000</v>
      </c>
      <c r="G94" s="530">
        <v>0</v>
      </c>
      <c r="H94" s="530">
        <v>0</v>
      </c>
      <c r="I94" s="530">
        <v>0</v>
      </c>
      <c r="J94" s="530">
        <v>0</v>
      </c>
      <c r="K94" s="530">
        <v>0</v>
      </c>
      <c r="L94" s="530">
        <v>0</v>
      </c>
      <c r="M94" s="530">
        <v>0</v>
      </c>
      <c r="N94" s="530">
        <v>0</v>
      </c>
      <c r="O94" s="530">
        <v>0</v>
      </c>
      <c r="P94" s="652"/>
      <c r="Q94" s="652"/>
      <c r="R94" s="523">
        <f t="shared" ref="R94:Y95" si="123">F94/1.19</f>
        <v>84033.613445378156</v>
      </c>
      <c r="S94" s="523">
        <f t="shared" si="123"/>
        <v>0</v>
      </c>
      <c r="T94" s="523">
        <f t="shared" si="123"/>
        <v>0</v>
      </c>
      <c r="U94" s="523">
        <f t="shared" si="123"/>
        <v>0</v>
      </c>
      <c r="V94" s="523">
        <f t="shared" si="123"/>
        <v>0</v>
      </c>
      <c r="W94" s="523">
        <f t="shared" si="123"/>
        <v>0</v>
      </c>
      <c r="X94" s="523">
        <f t="shared" si="123"/>
        <v>0</v>
      </c>
      <c r="Y94" s="523">
        <f t="shared" si="123"/>
        <v>0</v>
      </c>
      <c r="Z94" s="523">
        <f t="shared" ref="Z94:AA95" si="124">N94/1.19</f>
        <v>0</v>
      </c>
      <c r="AA94" s="523">
        <f t="shared" si="124"/>
        <v>0</v>
      </c>
      <c r="AB94" s="523">
        <f t="shared" ref="AB94:AB95" si="125">P94/1.19</f>
        <v>0</v>
      </c>
      <c r="AC94" s="523">
        <f t="shared" ref="AC94:AC95" si="126">Q94/1.19</f>
        <v>0</v>
      </c>
      <c r="AD94" s="271">
        <f>R94</f>
        <v>84033.613445378156</v>
      </c>
      <c r="AE94" s="324" t="s">
        <v>140</v>
      </c>
      <c r="AF94" s="317" t="s">
        <v>255</v>
      </c>
      <c r="AG94" s="531" t="s">
        <v>254</v>
      </c>
    </row>
    <row r="95" spans="1:33" s="254" customFormat="1" ht="37.5" customHeight="1" thickBot="1" x14ac:dyDescent="0.25">
      <c r="A95" s="8">
        <v>72</v>
      </c>
      <c r="B95" s="570" t="s">
        <v>81</v>
      </c>
      <c r="C95" s="283">
        <v>54</v>
      </c>
      <c r="D95" s="363" t="s">
        <v>317</v>
      </c>
      <c r="E95" s="266" t="s">
        <v>74</v>
      </c>
      <c r="F95" s="332">
        <v>12000</v>
      </c>
      <c r="G95" s="527">
        <v>0</v>
      </c>
      <c r="H95" s="527">
        <v>0</v>
      </c>
      <c r="I95" s="527">
        <v>0</v>
      </c>
      <c r="J95" s="527">
        <v>0</v>
      </c>
      <c r="K95" s="527">
        <v>0</v>
      </c>
      <c r="L95" s="527">
        <v>0</v>
      </c>
      <c r="M95" s="527">
        <v>0</v>
      </c>
      <c r="N95" s="527">
        <v>0</v>
      </c>
      <c r="O95" s="527">
        <v>6000</v>
      </c>
      <c r="P95" s="647"/>
      <c r="Q95" s="647"/>
      <c r="R95" s="52">
        <f t="shared" si="123"/>
        <v>10084.033613445379</v>
      </c>
      <c r="S95" s="52">
        <f t="shared" si="123"/>
        <v>0</v>
      </c>
      <c r="T95" s="52">
        <f t="shared" si="123"/>
        <v>0</v>
      </c>
      <c r="U95" s="52">
        <f t="shared" si="123"/>
        <v>0</v>
      </c>
      <c r="V95" s="52">
        <f t="shared" si="123"/>
        <v>0</v>
      </c>
      <c r="W95" s="52">
        <f t="shared" si="123"/>
        <v>0</v>
      </c>
      <c r="X95" s="52">
        <f t="shared" si="123"/>
        <v>0</v>
      </c>
      <c r="Y95" s="52">
        <f t="shared" si="123"/>
        <v>0</v>
      </c>
      <c r="Z95" s="52">
        <f t="shared" si="124"/>
        <v>0</v>
      </c>
      <c r="AA95" s="52">
        <f t="shared" si="124"/>
        <v>5042.0168067226896</v>
      </c>
      <c r="AB95" s="52">
        <f t="shared" si="125"/>
        <v>0</v>
      </c>
      <c r="AC95" s="52">
        <f t="shared" si="126"/>
        <v>0</v>
      </c>
      <c r="AD95" s="271">
        <f>R95+AA95</f>
        <v>15126.050420168069</v>
      </c>
      <c r="AE95" s="324" t="s">
        <v>140</v>
      </c>
      <c r="AF95" s="275" t="s">
        <v>248</v>
      </c>
      <c r="AG95" s="277" t="s">
        <v>250</v>
      </c>
    </row>
    <row r="96" spans="1:33" ht="28.5" customHeight="1" thickBot="1" x14ac:dyDescent="0.25">
      <c r="A96" s="8">
        <v>73</v>
      </c>
      <c r="B96" s="570"/>
      <c r="C96" s="84"/>
      <c r="D96" s="2" t="s">
        <v>120</v>
      </c>
      <c r="E96" s="89"/>
      <c r="F96" s="197">
        <f>SUM(F94:F95)</f>
        <v>112000</v>
      </c>
      <c r="G96" s="197">
        <f t="shared" ref="G96:M96" si="127">SUM(G94:G95)</f>
        <v>0</v>
      </c>
      <c r="H96" s="197">
        <f t="shared" si="127"/>
        <v>0</v>
      </c>
      <c r="I96" s="197">
        <f t="shared" si="127"/>
        <v>0</v>
      </c>
      <c r="J96" s="197">
        <f t="shared" si="127"/>
        <v>0</v>
      </c>
      <c r="K96" s="197">
        <f t="shared" si="127"/>
        <v>0</v>
      </c>
      <c r="L96" s="197">
        <f t="shared" si="127"/>
        <v>0</v>
      </c>
      <c r="M96" s="197">
        <f t="shared" si="127"/>
        <v>0</v>
      </c>
      <c r="N96" s="197">
        <f t="shared" ref="N96:AD96" si="128">SUM(N94:N95)</f>
        <v>0</v>
      </c>
      <c r="O96" s="197">
        <f t="shared" si="128"/>
        <v>6000</v>
      </c>
      <c r="P96" s="197"/>
      <c r="Q96" s="197"/>
      <c r="R96" s="221">
        <f t="shared" si="128"/>
        <v>94117.647058823539</v>
      </c>
      <c r="S96" s="221">
        <f t="shared" si="128"/>
        <v>0</v>
      </c>
      <c r="T96" s="221">
        <f t="shared" si="128"/>
        <v>0</v>
      </c>
      <c r="U96" s="221">
        <f t="shared" si="128"/>
        <v>0</v>
      </c>
      <c r="V96" s="221">
        <f t="shared" si="128"/>
        <v>0</v>
      </c>
      <c r="W96" s="221">
        <f t="shared" si="128"/>
        <v>0</v>
      </c>
      <c r="X96" s="221">
        <f t="shared" si="128"/>
        <v>0</v>
      </c>
      <c r="Y96" s="221">
        <f t="shared" si="128"/>
        <v>0</v>
      </c>
      <c r="Z96" s="221">
        <f t="shared" si="128"/>
        <v>0</v>
      </c>
      <c r="AA96" s="221">
        <f t="shared" si="128"/>
        <v>5042.0168067226896</v>
      </c>
      <c r="AB96" s="221">
        <f t="shared" ref="AB96:AC96" si="129">SUM(AB94:AB95)</f>
        <v>0</v>
      </c>
      <c r="AC96" s="221">
        <f t="shared" si="129"/>
        <v>0</v>
      </c>
      <c r="AD96" s="677">
        <f t="shared" si="128"/>
        <v>99159.66386554623</v>
      </c>
      <c r="AE96" s="59"/>
      <c r="AF96" s="351"/>
      <c r="AG96" s="350"/>
    </row>
    <row r="97" spans="1:33" ht="25.5" customHeight="1" thickBot="1" x14ac:dyDescent="0.25">
      <c r="A97" s="765">
        <v>74</v>
      </c>
      <c r="B97" s="337"/>
      <c r="C97" s="222"/>
      <c r="D97" s="2" t="s">
        <v>160</v>
      </c>
      <c r="E97" s="26"/>
      <c r="F97" s="93"/>
      <c r="G97" s="223"/>
      <c r="H97" s="223"/>
      <c r="I97" s="223"/>
      <c r="J97" s="223"/>
      <c r="K97" s="223"/>
      <c r="L97" s="223"/>
      <c r="M97" s="223"/>
      <c r="N97" s="223"/>
      <c r="O97" s="223"/>
      <c r="P97" s="657"/>
      <c r="Q97" s="657"/>
      <c r="R97" s="224">
        <f>R23+R25+R27+R30+R34+R38+R41+R47+R71+R75+R80+R87+R92+R89+R96</f>
        <v>1104924.9865083648</v>
      </c>
      <c r="S97" s="224">
        <f t="shared" ref="S97:AC97" si="130">S23+S25+S27+S30+S34+S38+S41+S47+S71+S75+S80+S87+S92+S89+S96</f>
        <v>69023.980428648531</v>
      </c>
      <c r="T97" s="224">
        <f t="shared" si="130"/>
        <v>51534.191658314703</v>
      </c>
      <c r="U97" s="224">
        <f t="shared" si="130"/>
        <v>9313.8539819597572</v>
      </c>
      <c r="V97" s="224">
        <f t="shared" si="130"/>
        <v>341460.2574974944</v>
      </c>
      <c r="W97" s="224">
        <f t="shared" si="130"/>
        <v>59476.524554776035</v>
      </c>
      <c r="X97" s="224">
        <f t="shared" si="130"/>
        <v>29108.781127129754</v>
      </c>
      <c r="Y97" s="224">
        <f t="shared" si="130"/>
        <v>11712.281242772338</v>
      </c>
      <c r="Z97" s="224">
        <f>Z23+Z25+Z27+Z30+Z34+Z38+Z41+Z47+Z71+Z75+Z80+Z87+Z92+Z89+Z96</f>
        <v>14912.497108935318</v>
      </c>
      <c r="AA97" s="224">
        <f t="shared" si="130"/>
        <v>26166.062755377381</v>
      </c>
      <c r="AB97" s="224">
        <f t="shared" si="130"/>
        <v>106082.80009251408</v>
      </c>
      <c r="AC97" s="224">
        <f t="shared" si="130"/>
        <v>59209.004702798549</v>
      </c>
      <c r="AD97" s="224">
        <f>AD23+AD25+AD27+AD30+AD34+AD38+AD41+AD47+AD71+AD75+AD80+AD87+AD92+AD89+AD96</f>
        <v>1882925.2216590859</v>
      </c>
      <c r="AE97" s="138"/>
      <c r="AF97" s="187"/>
      <c r="AG97" s="188"/>
    </row>
    <row r="98" spans="1:33" ht="21.75" customHeight="1" thickBot="1" x14ac:dyDescent="0.25">
      <c r="A98" s="8">
        <v>75</v>
      </c>
      <c r="B98" s="550"/>
      <c r="C98" s="8"/>
      <c r="D98" s="4" t="s">
        <v>121</v>
      </c>
      <c r="E98" s="26"/>
      <c r="F98" s="336"/>
      <c r="G98" s="223"/>
      <c r="H98" s="223"/>
      <c r="I98" s="223"/>
      <c r="J98" s="223"/>
      <c r="K98" s="223"/>
      <c r="L98" s="223"/>
      <c r="M98" s="223"/>
      <c r="N98" s="223"/>
      <c r="O98" s="223"/>
      <c r="P98" s="657"/>
      <c r="Q98" s="657"/>
      <c r="R98" s="218"/>
      <c r="S98" s="58"/>
      <c r="T98" s="58"/>
      <c r="U98" s="58"/>
      <c r="V98" s="58"/>
      <c r="W98" s="58"/>
      <c r="X98" s="121"/>
      <c r="Y98" s="59"/>
      <c r="Z98" s="57"/>
      <c r="AA98" s="58"/>
      <c r="AB98" s="138"/>
      <c r="AC98" s="59"/>
      <c r="AD98" s="677"/>
      <c r="AE98" s="59"/>
      <c r="AF98" s="685"/>
      <c r="AG98" s="686"/>
    </row>
    <row r="99" spans="1:33" s="634" customFormat="1" ht="30" customHeight="1" thickBot="1" x14ac:dyDescent="0.3">
      <c r="A99" s="8">
        <v>76</v>
      </c>
      <c r="B99" s="574" t="s">
        <v>292</v>
      </c>
      <c r="C99" s="575">
        <v>55</v>
      </c>
      <c r="D99" s="675" t="s">
        <v>290</v>
      </c>
      <c r="E99" s="787" t="s">
        <v>300</v>
      </c>
      <c r="F99" s="698">
        <v>12000</v>
      </c>
      <c r="G99" s="678"/>
      <c r="H99" s="678"/>
      <c r="I99" s="678"/>
      <c r="J99" s="678"/>
      <c r="K99" s="678"/>
      <c r="L99" s="678"/>
      <c r="M99" s="678"/>
      <c r="N99" s="678"/>
      <c r="O99" s="679"/>
      <c r="P99" s="680"/>
      <c r="Q99" s="680"/>
      <c r="R99" s="681">
        <f>F99/1.19</f>
        <v>10084.033613445379</v>
      </c>
      <c r="S99" s="681">
        <f t="shared" ref="S99:AA99" si="131">G99/1.19</f>
        <v>0</v>
      </c>
      <c r="T99" s="681">
        <f t="shared" si="131"/>
        <v>0</v>
      </c>
      <c r="U99" s="681">
        <f t="shared" si="131"/>
        <v>0</v>
      </c>
      <c r="V99" s="681">
        <f t="shared" si="131"/>
        <v>0</v>
      </c>
      <c r="W99" s="681">
        <f t="shared" si="131"/>
        <v>0</v>
      </c>
      <c r="X99" s="681">
        <f t="shared" si="131"/>
        <v>0</v>
      </c>
      <c r="Y99" s="681">
        <f t="shared" si="131"/>
        <v>0</v>
      </c>
      <c r="Z99" s="681">
        <f t="shared" si="131"/>
        <v>0</v>
      </c>
      <c r="AA99" s="681">
        <f t="shared" si="131"/>
        <v>0</v>
      </c>
      <c r="AB99" s="681">
        <f t="shared" ref="AB99:AB108" si="132">P99/1.19</f>
        <v>0</v>
      </c>
      <c r="AC99" s="681">
        <f t="shared" ref="AC99:AC108" si="133">Q99/1.19</f>
        <v>0</v>
      </c>
      <c r="AD99" s="683">
        <f>R99+S99+T99+U99+V99+W99+X99+Y99+Z99+AA99+AB99+AC99</f>
        <v>10084.033613445379</v>
      </c>
      <c r="AE99" s="360"/>
      <c r="AF99" s="702"/>
      <c r="AG99" s="684"/>
    </row>
    <row r="100" spans="1:33" s="634" customFormat="1" ht="69.75" customHeight="1" thickBot="1" x14ac:dyDescent="0.25">
      <c r="A100" s="765">
        <v>77</v>
      </c>
      <c r="B100" s="261" t="s">
        <v>292</v>
      </c>
      <c r="C100" s="625">
        <v>56</v>
      </c>
      <c r="D100" s="576" t="s">
        <v>291</v>
      </c>
      <c r="E100" s="707" t="s">
        <v>301</v>
      </c>
      <c r="F100" s="527">
        <v>50000</v>
      </c>
      <c r="G100" s="132"/>
      <c r="H100" s="132"/>
      <c r="I100" s="132"/>
      <c r="J100" s="132"/>
      <c r="K100" s="132"/>
      <c r="L100" s="132"/>
      <c r="M100" s="132"/>
      <c r="N100" s="132"/>
      <c r="O100" s="673"/>
      <c r="P100" s="649"/>
      <c r="Q100" s="649"/>
      <c r="R100" s="241">
        <f t="shared" ref="R100:R101" si="134">F100/1.19</f>
        <v>42016.806722689078</v>
      </c>
      <c r="S100" s="241">
        <f t="shared" ref="S100:S107" si="135">G100/1.19</f>
        <v>0</v>
      </c>
      <c r="T100" s="241">
        <f t="shared" ref="T100:T107" si="136">H100/1.19</f>
        <v>0</v>
      </c>
      <c r="U100" s="241">
        <f t="shared" ref="U100:U107" si="137">I100/1.19</f>
        <v>0</v>
      </c>
      <c r="V100" s="241">
        <f t="shared" ref="V100:V107" si="138">J100/1.19</f>
        <v>0</v>
      </c>
      <c r="W100" s="241">
        <f t="shared" ref="W100:W107" si="139">K100/1.19</f>
        <v>0</v>
      </c>
      <c r="X100" s="241">
        <f t="shared" ref="X100:X107" si="140">L100/1.19</f>
        <v>0</v>
      </c>
      <c r="Y100" s="241">
        <f t="shared" ref="Y100:Y107" si="141">M100/1.19</f>
        <v>0</v>
      </c>
      <c r="Z100" s="241">
        <f t="shared" ref="Z100:Z107" si="142">N100/1.19</f>
        <v>0</v>
      </c>
      <c r="AA100" s="241">
        <f t="shared" ref="AA100:AA107" si="143">O100/1.19</f>
        <v>0</v>
      </c>
      <c r="AB100" s="241">
        <f t="shared" si="132"/>
        <v>0</v>
      </c>
      <c r="AC100" s="241">
        <f t="shared" si="133"/>
        <v>0</v>
      </c>
      <c r="AD100" s="272">
        <f t="shared" ref="AD100:AD109" si="144">R100+S100+T100+U100+V100+W100+X100+Y100+Z100+AA100+AB100+AC100</f>
        <v>42016.806722689078</v>
      </c>
      <c r="AE100" s="579"/>
      <c r="AF100" s="36"/>
      <c r="AG100" s="674"/>
    </row>
    <row r="101" spans="1:33" s="634" customFormat="1" ht="30" customHeight="1" thickBot="1" x14ac:dyDescent="0.25">
      <c r="A101" s="8">
        <v>78</v>
      </c>
      <c r="B101" s="621"/>
      <c r="C101" s="8"/>
      <c r="D101" s="339" t="s">
        <v>293</v>
      </c>
      <c r="E101" s="26"/>
      <c r="F101" s="92">
        <f>SUM(F99:F100)</f>
        <v>62000</v>
      </c>
      <c r="G101" s="223"/>
      <c r="H101" s="223"/>
      <c r="I101" s="223"/>
      <c r="J101" s="223"/>
      <c r="K101" s="223"/>
      <c r="L101" s="223"/>
      <c r="M101" s="223"/>
      <c r="N101" s="223"/>
      <c r="O101" s="676"/>
      <c r="P101" s="657"/>
      <c r="Q101" s="657"/>
      <c r="R101" s="218">
        <f t="shared" si="134"/>
        <v>52100.840336134454</v>
      </c>
      <c r="S101" s="218">
        <f t="shared" si="135"/>
        <v>0</v>
      </c>
      <c r="T101" s="218">
        <f t="shared" si="136"/>
        <v>0</v>
      </c>
      <c r="U101" s="218">
        <f t="shared" si="137"/>
        <v>0</v>
      </c>
      <c r="V101" s="218">
        <f t="shared" si="138"/>
        <v>0</v>
      </c>
      <c r="W101" s="218">
        <f t="shared" si="139"/>
        <v>0</v>
      </c>
      <c r="X101" s="218">
        <f t="shared" si="140"/>
        <v>0</v>
      </c>
      <c r="Y101" s="218">
        <f t="shared" si="141"/>
        <v>0</v>
      </c>
      <c r="Z101" s="218">
        <f t="shared" si="142"/>
        <v>0</v>
      </c>
      <c r="AA101" s="218">
        <f t="shared" si="143"/>
        <v>0</v>
      </c>
      <c r="AB101" s="218">
        <f t="shared" si="132"/>
        <v>0</v>
      </c>
      <c r="AC101" s="218">
        <f t="shared" si="133"/>
        <v>0</v>
      </c>
      <c r="AD101" s="677">
        <f t="shared" si="144"/>
        <v>52100.840336134454</v>
      </c>
      <c r="AE101" s="776" t="s">
        <v>140</v>
      </c>
      <c r="AF101" s="777" t="s">
        <v>255</v>
      </c>
      <c r="AG101" s="333" t="s">
        <v>253</v>
      </c>
    </row>
    <row r="102" spans="1:33" s="634" customFormat="1" ht="45.75" customHeight="1" thickBot="1" x14ac:dyDescent="0.25">
      <c r="A102" s="8">
        <v>79</v>
      </c>
      <c r="B102" s="534" t="s">
        <v>95</v>
      </c>
      <c r="C102" s="575">
        <v>57</v>
      </c>
      <c r="D102" s="687" t="s">
        <v>294</v>
      </c>
      <c r="E102" s="794" t="s">
        <v>323</v>
      </c>
      <c r="F102" s="699">
        <v>70000</v>
      </c>
      <c r="G102" s="688"/>
      <c r="H102" s="688"/>
      <c r="I102" s="688"/>
      <c r="J102" s="688"/>
      <c r="K102" s="688"/>
      <c r="L102" s="688"/>
      <c r="M102" s="688"/>
      <c r="N102" s="688"/>
      <c r="O102" s="689"/>
      <c r="P102" s="690"/>
      <c r="Q102" s="690"/>
      <c r="R102" s="681">
        <f>F102/1.19</f>
        <v>58823.529411764706</v>
      </c>
      <c r="S102" s="681">
        <f t="shared" si="135"/>
        <v>0</v>
      </c>
      <c r="T102" s="681">
        <f t="shared" si="136"/>
        <v>0</v>
      </c>
      <c r="U102" s="681">
        <f t="shared" si="137"/>
        <v>0</v>
      </c>
      <c r="V102" s="681">
        <f t="shared" si="138"/>
        <v>0</v>
      </c>
      <c r="W102" s="681">
        <f t="shared" si="139"/>
        <v>0</v>
      </c>
      <c r="X102" s="681">
        <f t="shared" si="140"/>
        <v>0</v>
      </c>
      <c r="Y102" s="681">
        <f t="shared" si="141"/>
        <v>0</v>
      </c>
      <c r="Z102" s="681">
        <f t="shared" si="142"/>
        <v>0</v>
      </c>
      <c r="AA102" s="681">
        <f t="shared" si="143"/>
        <v>0</v>
      </c>
      <c r="AB102" s="681">
        <f t="shared" si="132"/>
        <v>0</v>
      </c>
      <c r="AC102" s="681">
        <f t="shared" si="133"/>
        <v>0</v>
      </c>
      <c r="AD102" s="683">
        <f t="shared" si="144"/>
        <v>58823.529411764706</v>
      </c>
      <c r="AE102" s="306"/>
      <c r="AF102" s="702"/>
      <c r="AG102" s="704"/>
    </row>
    <row r="103" spans="1:33" s="634" customFormat="1" ht="30" customHeight="1" thickBot="1" x14ac:dyDescent="0.25">
      <c r="A103" s="765">
        <v>80</v>
      </c>
      <c r="B103" s="778" t="s">
        <v>95</v>
      </c>
      <c r="C103" s="313">
        <v>58</v>
      </c>
      <c r="D103" s="692" t="s">
        <v>295</v>
      </c>
      <c r="E103" s="701" t="s">
        <v>322</v>
      </c>
      <c r="F103" s="700">
        <v>15000</v>
      </c>
      <c r="G103" s="693"/>
      <c r="H103" s="693"/>
      <c r="I103" s="693"/>
      <c r="J103" s="693"/>
      <c r="K103" s="693"/>
      <c r="L103" s="693"/>
      <c r="M103" s="693"/>
      <c r="N103" s="693"/>
      <c r="O103" s="694"/>
      <c r="P103" s="695"/>
      <c r="Q103" s="695"/>
      <c r="R103" s="696">
        <f t="shared" ref="R103:R107" si="145">F103/1.19</f>
        <v>12605.042016806723</v>
      </c>
      <c r="S103" s="696">
        <f t="shared" si="135"/>
        <v>0</v>
      </c>
      <c r="T103" s="696">
        <f t="shared" si="136"/>
        <v>0</v>
      </c>
      <c r="U103" s="696">
        <f t="shared" si="137"/>
        <v>0</v>
      </c>
      <c r="V103" s="696">
        <f t="shared" si="138"/>
        <v>0</v>
      </c>
      <c r="W103" s="696">
        <f t="shared" si="139"/>
        <v>0</v>
      </c>
      <c r="X103" s="696">
        <f t="shared" si="140"/>
        <v>0</v>
      </c>
      <c r="Y103" s="696">
        <f t="shared" si="141"/>
        <v>0</v>
      </c>
      <c r="Z103" s="696">
        <f t="shared" si="142"/>
        <v>0</v>
      </c>
      <c r="AA103" s="696">
        <f t="shared" si="143"/>
        <v>0</v>
      </c>
      <c r="AB103" s="696">
        <f t="shared" si="132"/>
        <v>0</v>
      </c>
      <c r="AC103" s="696">
        <f t="shared" si="133"/>
        <v>0</v>
      </c>
      <c r="AD103" s="683">
        <f t="shared" si="144"/>
        <v>12605.042016806723</v>
      </c>
      <c r="AE103" s="316"/>
      <c r="AF103" s="703"/>
      <c r="AG103" s="705"/>
    </row>
    <row r="104" spans="1:33" s="634" customFormat="1" ht="30" customHeight="1" thickBot="1" x14ac:dyDescent="0.3">
      <c r="A104" s="8">
        <v>81</v>
      </c>
      <c r="B104" s="778" t="s">
        <v>95</v>
      </c>
      <c r="C104" s="313">
        <v>59</v>
      </c>
      <c r="D104" s="697" t="s">
        <v>297</v>
      </c>
      <c r="E104" s="779" t="s">
        <v>302</v>
      </c>
      <c r="F104" s="700">
        <v>50000</v>
      </c>
      <c r="G104" s="693"/>
      <c r="H104" s="693"/>
      <c r="I104" s="693"/>
      <c r="J104" s="693"/>
      <c r="K104" s="693"/>
      <c r="L104" s="693"/>
      <c r="M104" s="693"/>
      <c r="N104" s="693"/>
      <c r="O104" s="694"/>
      <c r="P104" s="695"/>
      <c r="Q104" s="695"/>
      <c r="R104" s="696">
        <f t="shared" si="145"/>
        <v>42016.806722689078</v>
      </c>
      <c r="S104" s="696">
        <f t="shared" si="135"/>
        <v>0</v>
      </c>
      <c r="T104" s="696">
        <f t="shared" si="136"/>
        <v>0</v>
      </c>
      <c r="U104" s="696">
        <f t="shared" si="137"/>
        <v>0</v>
      </c>
      <c r="V104" s="696">
        <f t="shared" si="138"/>
        <v>0</v>
      </c>
      <c r="W104" s="696">
        <f t="shared" si="139"/>
        <v>0</v>
      </c>
      <c r="X104" s="696">
        <f t="shared" si="140"/>
        <v>0</v>
      </c>
      <c r="Y104" s="696">
        <f t="shared" si="141"/>
        <v>0</v>
      </c>
      <c r="Z104" s="696">
        <f t="shared" si="142"/>
        <v>0</v>
      </c>
      <c r="AA104" s="696">
        <f t="shared" si="143"/>
        <v>0</v>
      </c>
      <c r="AB104" s="696">
        <f t="shared" si="132"/>
        <v>0</v>
      </c>
      <c r="AC104" s="696">
        <f t="shared" si="133"/>
        <v>0</v>
      </c>
      <c r="AD104" s="683">
        <f t="shared" si="144"/>
        <v>42016.806722689078</v>
      </c>
      <c r="AE104" s="316"/>
      <c r="AF104" s="703"/>
      <c r="AG104" s="705"/>
    </row>
    <row r="105" spans="1:33" s="634" customFormat="1" ht="30" customHeight="1" thickBot="1" x14ac:dyDescent="0.3">
      <c r="A105" s="8">
        <v>82</v>
      </c>
      <c r="B105" s="778" t="s">
        <v>95</v>
      </c>
      <c r="C105" s="625">
        <v>60</v>
      </c>
      <c r="D105" s="576" t="s">
        <v>296</v>
      </c>
      <c r="E105" s="708" t="s">
        <v>302</v>
      </c>
      <c r="F105" s="527">
        <v>80000</v>
      </c>
      <c r="G105" s="132"/>
      <c r="H105" s="132"/>
      <c r="I105" s="132"/>
      <c r="J105" s="132"/>
      <c r="K105" s="132"/>
      <c r="L105" s="132"/>
      <c r="M105" s="132"/>
      <c r="N105" s="132"/>
      <c r="O105" s="673"/>
      <c r="P105" s="649"/>
      <c r="Q105" s="649"/>
      <c r="R105" s="696">
        <f t="shared" si="145"/>
        <v>67226.890756302528</v>
      </c>
      <c r="S105" s="696">
        <f t="shared" si="135"/>
        <v>0</v>
      </c>
      <c r="T105" s="696">
        <f t="shared" si="136"/>
        <v>0</v>
      </c>
      <c r="U105" s="696">
        <f t="shared" si="137"/>
        <v>0</v>
      </c>
      <c r="V105" s="696">
        <f t="shared" si="138"/>
        <v>0</v>
      </c>
      <c r="W105" s="696">
        <f t="shared" si="139"/>
        <v>0</v>
      </c>
      <c r="X105" s="696">
        <f t="shared" si="140"/>
        <v>0</v>
      </c>
      <c r="Y105" s="696">
        <f t="shared" si="141"/>
        <v>0</v>
      </c>
      <c r="Z105" s="696">
        <f t="shared" si="142"/>
        <v>0</v>
      </c>
      <c r="AA105" s="696">
        <f t="shared" si="143"/>
        <v>0</v>
      </c>
      <c r="AB105" s="696">
        <f t="shared" si="132"/>
        <v>0</v>
      </c>
      <c r="AC105" s="696">
        <f t="shared" si="133"/>
        <v>0</v>
      </c>
      <c r="AD105" s="683">
        <f t="shared" si="144"/>
        <v>67226.890756302528</v>
      </c>
      <c r="AE105" s="579"/>
      <c r="AF105" s="36"/>
      <c r="AG105" s="706"/>
    </row>
    <row r="106" spans="1:33" s="634" customFormat="1" ht="30" customHeight="1" thickBot="1" x14ac:dyDescent="0.25">
      <c r="A106" s="765">
        <v>83</v>
      </c>
      <c r="B106" s="778" t="s">
        <v>95</v>
      </c>
      <c r="C106" s="313">
        <v>61</v>
      </c>
      <c r="D106" s="142" t="s">
        <v>298</v>
      </c>
      <c r="E106" s="701" t="s">
        <v>303</v>
      </c>
      <c r="F106" s="652">
        <v>15000</v>
      </c>
      <c r="G106" s="693"/>
      <c r="H106" s="693"/>
      <c r="I106" s="693"/>
      <c r="J106" s="693"/>
      <c r="K106" s="693"/>
      <c r="L106" s="693"/>
      <c r="M106" s="693"/>
      <c r="N106" s="693"/>
      <c r="O106" s="694"/>
      <c r="P106" s="695"/>
      <c r="Q106" s="695"/>
      <c r="R106" s="696">
        <f t="shared" si="145"/>
        <v>12605.042016806723</v>
      </c>
      <c r="S106" s="696">
        <f t="shared" si="135"/>
        <v>0</v>
      </c>
      <c r="T106" s="696">
        <f t="shared" si="136"/>
        <v>0</v>
      </c>
      <c r="U106" s="696">
        <f t="shared" si="137"/>
        <v>0</v>
      </c>
      <c r="V106" s="696">
        <f t="shared" si="138"/>
        <v>0</v>
      </c>
      <c r="W106" s="696">
        <f t="shared" si="139"/>
        <v>0</v>
      </c>
      <c r="X106" s="696">
        <f t="shared" si="140"/>
        <v>0</v>
      </c>
      <c r="Y106" s="696">
        <f t="shared" si="141"/>
        <v>0</v>
      </c>
      <c r="Z106" s="696">
        <f t="shared" si="142"/>
        <v>0</v>
      </c>
      <c r="AA106" s="696">
        <f t="shared" si="143"/>
        <v>0</v>
      </c>
      <c r="AB106" s="696">
        <f t="shared" si="132"/>
        <v>0</v>
      </c>
      <c r="AC106" s="696">
        <f t="shared" si="133"/>
        <v>0</v>
      </c>
      <c r="AD106" s="683">
        <f t="shared" si="144"/>
        <v>12605.042016806723</v>
      </c>
      <c r="AE106" s="316"/>
      <c r="AF106" s="703"/>
      <c r="AG106" s="705"/>
    </row>
    <row r="107" spans="1:33" s="634" customFormat="1" ht="30" customHeight="1" thickBot="1" x14ac:dyDescent="0.3">
      <c r="A107" s="8">
        <v>84</v>
      </c>
      <c r="B107" s="778" t="s">
        <v>95</v>
      </c>
      <c r="C107" s="313">
        <v>62</v>
      </c>
      <c r="D107" s="142" t="s">
        <v>299</v>
      </c>
      <c r="E107" s="781" t="s">
        <v>324</v>
      </c>
      <c r="F107" s="652">
        <v>25000</v>
      </c>
      <c r="G107" s="693"/>
      <c r="H107" s="693"/>
      <c r="I107" s="693"/>
      <c r="J107" s="693"/>
      <c r="K107" s="693"/>
      <c r="L107" s="693"/>
      <c r="M107" s="693"/>
      <c r="N107" s="693"/>
      <c r="O107" s="694"/>
      <c r="P107" s="695"/>
      <c r="Q107" s="695"/>
      <c r="R107" s="696">
        <f t="shared" si="145"/>
        <v>21008.403361344539</v>
      </c>
      <c r="S107" s="696">
        <f t="shared" si="135"/>
        <v>0</v>
      </c>
      <c r="T107" s="696">
        <f t="shared" si="136"/>
        <v>0</v>
      </c>
      <c r="U107" s="696">
        <f t="shared" si="137"/>
        <v>0</v>
      </c>
      <c r="V107" s="696">
        <f t="shared" si="138"/>
        <v>0</v>
      </c>
      <c r="W107" s="696">
        <f t="shared" si="139"/>
        <v>0</v>
      </c>
      <c r="X107" s="696">
        <f t="shared" si="140"/>
        <v>0</v>
      </c>
      <c r="Y107" s="696">
        <f t="shared" si="141"/>
        <v>0</v>
      </c>
      <c r="Z107" s="696">
        <f t="shared" si="142"/>
        <v>0</v>
      </c>
      <c r="AA107" s="696">
        <f t="shared" si="143"/>
        <v>0</v>
      </c>
      <c r="AB107" s="696">
        <f t="shared" si="132"/>
        <v>0</v>
      </c>
      <c r="AC107" s="696">
        <f t="shared" si="133"/>
        <v>0</v>
      </c>
      <c r="AD107" s="683">
        <f t="shared" si="144"/>
        <v>21008.403361344539</v>
      </c>
      <c r="AE107" s="316"/>
      <c r="AF107" s="703"/>
      <c r="AG107" s="705"/>
    </row>
    <row r="108" spans="1:33" ht="48.75" customHeight="1" thickBot="1" x14ac:dyDescent="0.25">
      <c r="A108" s="8">
        <v>85</v>
      </c>
      <c r="B108" s="577" t="s">
        <v>95</v>
      </c>
      <c r="C108" s="628">
        <v>63</v>
      </c>
      <c r="D108" s="149" t="s">
        <v>333</v>
      </c>
      <c r="E108" s="780" t="s">
        <v>303</v>
      </c>
      <c r="F108" s="633">
        <v>35000</v>
      </c>
      <c r="G108" s="600">
        <v>0</v>
      </c>
      <c r="H108" s="600">
        <v>0</v>
      </c>
      <c r="I108" s="600">
        <v>0</v>
      </c>
      <c r="J108" s="600">
        <v>0</v>
      </c>
      <c r="K108" s="600">
        <v>0</v>
      </c>
      <c r="L108" s="600">
        <v>0</v>
      </c>
      <c r="M108" s="600">
        <v>0</v>
      </c>
      <c r="N108" s="600">
        <v>0</v>
      </c>
      <c r="O108" s="601">
        <v>0</v>
      </c>
      <c r="P108" s="647"/>
      <c r="Q108" s="647"/>
      <c r="R108" s="681">
        <f>F108/1.19</f>
        <v>29411.764705882353</v>
      </c>
      <c r="S108" s="225">
        <f t="shared" ref="S108:Y108" si="146">G108/1.19</f>
        <v>0</v>
      </c>
      <c r="T108" s="225">
        <f t="shared" si="146"/>
        <v>0</v>
      </c>
      <c r="U108" s="225">
        <f t="shared" si="146"/>
        <v>0</v>
      </c>
      <c r="V108" s="225">
        <f t="shared" si="146"/>
        <v>0</v>
      </c>
      <c r="W108" s="225">
        <f t="shared" si="146"/>
        <v>0</v>
      </c>
      <c r="X108" s="225">
        <f t="shared" si="146"/>
        <v>0</v>
      </c>
      <c r="Y108" s="225">
        <f t="shared" si="146"/>
        <v>0</v>
      </c>
      <c r="Z108" s="241">
        <f t="shared" ref="Z108:AA108" si="147">N108/1.19</f>
        <v>0</v>
      </c>
      <c r="AA108" s="241">
        <f t="shared" si="147"/>
        <v>0</v>
      </c>
      <c r="AB108" s="241">
        <f t="shared" si="132"/>
        <v>0</v>
      </c>
      <c r="AC108" s="241">
        <f t="shared" si="133"/>
        <v>0</v>
      </c>
      <c r="AD108" s="272">
        <f t="shared" si="144"/>
        <v>29411.764705882353</v>
      </c>
      <c r="AE108" s="771"/>
      <c r="AF108" s="770"/>
      <c r="AG108" s="769"/>
    </row>
    <row r="109" spans="1:33" ht="32.25" customHeight="1" thickBot="1" x14ac:dyDescent="0.25">
      <c r="A109" s="765">
        <v>86</v>
      </c>
      <c r="B109" s="550"/>
      <c r="C109" s="8"/>
      <c r="D109" s="339" t="s">
        <v>185</v>
      </c>
      <c r="E109" s="26"/>
      <c r="F109" s="93">
        <f>SUM(F102:F108)</f>
        <v>290000</v>
      </c>
      <c r="G109" s="93">
        <f t="shared" ref="G109:O109" si="148">SUM(G108:G108)</f>
        <v>0</v>
      </c>
      <c r="H109" s="93">
        <f t="shared" si="148"/>
        <v>0</v>
      </c>
      <c r="I109" s="93">
        <f t="shared" si="148"/>
        <v>0</v>
      </c>
      <c r="J109" s="93">
        <f t="shared" si="148"/>
        <v>0</v>
      </c>
      <c r="K109" s="93">
        <f t="shared" si="148"/>
        <v>0</v>
      </c>
      <c r="L109" s="93">
        <f t="shared" si="148"/>
        <v>0</v>
      </c>
      <c r="M109" s="93">
        <f t="shared" si="148"/>
        <v>0</v>
      </c>
      <c r="N109" s="93">
        <f t="shared" si="148"/>
        <v>0</v>
      </c>
      <c r="O109" s="93">
        <f t="shared" si="148"/>
        <v>0</v>
      </c>
      <c r="P109" s="61"/>
      <c r="Q109" s="61"/>
      <c r="R109" s="59">
        <f>SUM(R102:R108)</f>
        <v>243697.47899159667</v>
      </c>
      <c r="S109" s="59">
        <f t="shared" ref="S109:Y109" si="149">SUM(S108:S108)</f>
        <v>0</v>
      </c>
      <c r="T109" s="59">
        <f t="shared" si="149"/>
        <v>0</v>
      </c>
      <c r="U109" s="59">
        <f t="shared" si="149"/>
        <v>0</v>
      </c>
      <c r="V109" s="59">
        <f t="shared" si="149"/>
        <v>0</v>
      </c>
      <c r="W109" s="59">
        <f t="shared" si="149"/>
        <v>0</v>
      </c>
      <c r="X109" s="59">
        <f t="shared" si="149"/>
        <v>0</v>
      </c>
      <c r="Y109" s="59">
        <f t="shared" si="149"/>
        <v>0</v>
      </c>
      <c r="Z109" s="218">
        <f t="shared" ref="Z109" si="150">N109/1.19</f>
        <v>0</v>
      </c>
      <c r="AA109" s="218">
        <f t="shared" ref="AA109" si="151">O109/1.19</f>
        <v>0</v>
      </c>
      <c r="AB109" s="218">
        <f t="shared" ref="AB109" si="152">P109/1.19</f>
        <v>0</v>
      </c>
      <c r="AC109" s="218">
        <f t="shared" ref="AC109" si="153">Q109/1.19</f>
        <v>0</v>
      </c>
      <c r="AD109" s="677">
        <f t="shared" si="144"/>
        <v>243697.47899159667</v>
      </c>
      <c r="AE109" s="83" t="s">
        <v>140</v>
      </c>
      <c r="AF109" s="772" t="s">
        <v>250</v>
      </c>
      <c r="AG109" s="333" t="s">
        <v>262</v>
      </c>
    </row>
    <row r="110" spans="1:33" ht="34.5" customHeight="1" thickBot="1" x14ac:dyDescent="0.25">
      <c r="A110" s="8">
        <v>87</v>
      </c>
      <c r="B110" s="571"/>
      <c r="C110" s="353"/>
      <c r="D110" s="354" t="s">
        <v>86</v>
      </c>
      <c r="E110" s="26"/>
      <c r="F110" s="93"/>
      <c r="G110" s="223"/>
      <c r="H110" s="223"/>
      <c r="I110" s="223"/>
      <c r="J110" s="223"/>
      <c r="K110" s="223"/>
      <c r="L110" s="223"/>
      <c r="M110" s="223"/>
      <c r="N110" s="223"/>
      <c r="O110" s="223"/>
      <c r="P110" s="657"/>
      <c r="Q110" s="657"/>
      <c r="R110" s="218"/>
      <c r="S110" s="58"/>
      <c r="T110" s="58"/>
      <c r="U110" s="58"/>
      <c r="V110" s="58"/>
      <c r="W110" s="58"/>
      <c r="X110" s="58"/>
      <c r="Y110" s="58"/>
      <c r="Z110" s="82"/>
      <c r="AA110" s="82"/>
      <c r="AB110" s="671"/>
      <c r="AC110" s="669"/>
      <c r="AD110" s="355"/>
      <c r="AE110" s="264"/>
      <c r="AF110" s="270"/>
      <c r="AG110" s="352"/>
    </row>
    <row r="111" spans="1:33" ht="33" customHeight="1" thickBot="1" x14ac:dyDescent="0.25">
      <c r="A111" s="8">
        <v>88</v>
      </c>
      <c r="B111" s="572" t="s">
        <v>87</v>
      </c>
      <c r="C111" s="269">
        <v>64</v>
      </c>
      <c r="D111" s="268" t="s">
        <v>304</v>
      </c>
      <c r="E111" s="181" t="s">
        <v>122</v>
      </c>
      <c r="F111" s="107">
        <v>30000</v>
      </c>
      <c r="G111" s="119">
        <v>0</v>
      </c>
      <c r="H111" s="119">
        <v>0</v>
      </c>
      <c r="I111" s="119">
        <v>0</v>
      </c>
      <c r="J111" s="119">
        <v>0</v>
      </c>
      <c r="K111" s="119">
        <v>0</v>
      </c>
      <c r="L111" s="119">
        <v>0</v>
      </c>
      <c r="M111" s="119">
        <v>0</v>
      </c>
      <c r="N111" s="119">
        <v>0</v>
      </c>
      <c r="O111" s="119">
        <v>0</v>
      </c>
      <c r="P111" s="658"/>
      <c r="Q111" s="658"/>
      <c r="R111" s="227">
        <f t="shared" ref="R111:Y112" si="154">F111/1.19</f>
        <v>25210.084033613446</v>
      </c>
      <c r="S111" s="227">
        <f t="shared" si="154"/>
        <v>0</v>
      </c>
      <c r="T111" s="227">
        <f t="shared" si="154"/>
        <v>0</v>
      </c>
      <c r="U111" s="227">
        <f t="shared" si="154"/>
        <v>0</v>
      </c>
      <c r="V111" s="227">
        <f t="shared" si="154"/>
        <v>0</v>
      </c>
      <c r="W111" s="227">
        <f t="shared" si="154"/>
        <v>0</v>
      </c>
      <c r="X111" s="227">
        <f t="shared" si="154"/>
        <v>0</v>
      </c>
      <c r="Y111" s="227">
        <f t="shared" si="154"/>
        <v>0</v>
      </c>
      <c r="Z111" s="227">
        <f t="shared" ref="Z111:AA112" si="155">N111/1.19</f>
        <v>0</v>
      </c>
      <c r="AA111" s="227">
        <f t="shared" si="155"/>
        <v>0</v>
      </c>
      <c r="AB111" s="227">
        <f t="shared" ref="AB111:AB112" si="156">P111/1.19</f>
        <v>0</v>
      </c>
      <c r="AC111" s="227">
        <f t="shared" ref="AC111:AC112" si="157">Q111/1.19</f>
        <v>0</v>
      </c>
      <c r="AD111" s="691">
        <f>R111</f>
        <v>25210.084033613446</v>
      </c>
      <c r="AE111" s="900" t="s">
        <v>140</v>
      </c>
      <c r="AF111" s="919" t="s">
        <v>255</v>
      </c>
      <c r="AG111" s="919" t="s">
        <v>249</v>
      </c>
    </row>
    <row r="112" spans="1:33" ht="30.75" customHeight="1" thickBot="1" x14ac:dyDescent="0.25">
      <c r="A112" s="765">
        <v>89</v>
      </c>
      <c r="B112" s="572" t="s">
        <v>87</v>
      </c>
      <c r="C112" s="261">
        <v>65</v>
      </c>
      <c r="D112" s="262" t="s">
        <v>305</v>
      </c>
      <c r="E112" s="110" t="s">
        <v>242</v>
      </c>
      <c r="F112" s="107">
        <v>5000</v>
      </c>
      <c r="G112" s="119">
        <v>0</v>
      </c>
      <c r="H112" s="119">
        <v>0</v>
      </c>
      <c r="I112" s="119">
        <v>0</v>
      </c>
      <c r="J112" s="119">
        <v>0</v>
      </c>
      <c r="K112" s="119">
        <v>0</v>
      </c>
      <c r="L112" s="119">
        <v>0</v>
      </c>
      <c r="M112" s="119">
        <v>0</v>
      </c>
      <c r="N112" s="119">
        <v>0</v>
      </c>
      <c r="O112" s="119">
        <v>0</v>
      </c>
      <c r="P112" s="658"/>
      <c r="Q112" s="658"/>
      <c r="R112" s="227">
        <f t="shared" si="154"/>
        <v>4201.680672268908</v>
      </c>
      <c r="S112" s="227">
        <f t="shared" si="154"/>
        <v>0</v>
      </c>
      <c r="T112" s="227">
        <f t="shared" si="154"/>
        <v>0</v>
      </c>
      <c r="U112" s="227">
        <f t="shared" si="154"/>
        <v>0</v>
      </c>
      <c r="V112" s="227">
        <f t="shared" si="154"/>
        <v>0</v>
      </c>
      <c r="W112" s="227">
        <f t="shared" si="154"/>
        <v>0</v>
      </c>
      <c r="X112" s="227">
        <f t="shared" si="154"/>
        <v>0</v>
      </c>
      <c r="Y112" s="227">
        <f t="shared" si="154"/>
        <v>0</v>
      </c>
      <c r="Z112" s="227">
        <f t="shared" si="155"/>
        <v>0</v>
      </c>
      <c r="AA112" s="227">
        <f t="shared" si="155"/>
        <v>0</v>
      </c>
      <c r="AB112" s="227">
        <f t="shared" si="156"/>
        <v>0</v>
      </c>
      <c r="AC112" s="227">
        <f t="shared" si="157"/>
        <v>0</v>
      </c>
      <c r="AD112" s="228">
        <f>R112</f>
        <v>4201.680672268908</v>
      </c>
      <c r="AE112" s="901"/>
      <c r="AF112" s="931"/>
      <c r="AG112" s="931"/>
    </row>
    <row r="113" spans="1:51" ht="29.25" customHeight="1" thickBot="1" x14ac:dyDescent="0.25">
      <c r="A113" s="8">
        <v>90</v>
      </c>
      <c r="B113" s="222"/>
      <c r="C113" s="3"/>
      <c r="D113" s="5" t="s">
        <v>88</v>
      </c>
      <c r="E113" s="102"/>
      <c r="F113" s="93">
        <f t="shared" ref="F113:O113" si="158">SUM(F111:F112)</f>
        <v>35000</v>
      </c>
      <c r="G113" s="93">
        <f t="shared" si="158"/>
        <v>0</v>
      </c>
      <c r="H113" s="93">
        <f t="shared" si="158"/>
        <v>0</v>
      </c>
      <c r="I113" s="93">
        <f t="shared" si="158"/>
        <v>0</v>
      </c>
      <c r="J113" s="93">
        <f t="shared" si="158"/>
        <v>0</v>
      </c>
      <c r="K113" s="93">
        <f t="shared" si="158"/>
        <v>0</v>
      </c>
      <c r="L113" s="93">
        <f t="shared" si="158"/>
        <v>0</v>
      </c>
      <c r="M113" s="93">
        <f t="shared" si="158"/>
        <v>0</v>
      </c>
      <c r="N113" s="93">
        <f t="shared" si="158"/>
        <v>0</v>
      </c>
      <c r="O113" s="93">
        <f t="shared" si="158"/>
        <v>0</v>
      </c>
      <c r="P113" s="61"/>
      <c r="Q113" s="61"/>
      <c r="R113" s="151">
        <f t="shared" ref="R113:AA113" si="159">SUM(R111:R112)</f>
        <v>29411.764705882353</v>
      </c>
      <c r="S113" s="151">
        <f t="shared" si="159"/>
        <v>0</v>
      </c>
      <c r="T113" s="151">
        <f t="shared" si="159"/>
        <v>0</v>
      </c>
      <c r="U113" s="151">
        <f t="shared" si="159"/>
        <v>0</v>
      </c>
      <c r="V113" s="151">
        <f t="shared" si="159"/>
        <v>0</v>
      </c>
      <c r="W113" s="151">
        <f t="shared" si="159"/>
        <v>0</v>
      </c>
      <c r="X113" s="151">
        <f t="shared" si="159"/>
        <v>0</v>
      </c>
      <c r="Y113" s="151">
        <f t="shared" si="159"/>
        <v>0</v>
      </c>
      <c r="Z113" s="151">
        <f t="shared" si="159"/>
        <v>0</v>
      </c>
      <c r="AA113" s="151">
        <f t="shared" si="159"/>
        <v>0</v>
      </c>
      <c r="AB113" s="151">
        <f t="shared" ref="AB113" si="160">SUM(AB111:AB112)</f>
        <v>0</v>
      </c>
      <c r="AC113" s="151">
        <f t="shared" ref="AC113" si="161">SUM(AC111:AC112)</f>
        <v>0</v>
      </c>
      <c r="AD113" s="194">
        <f>SUM(AD111:AD112)</f>
        <v>29411.764705882353</v>
      </c>
      <c r="AE113" s="58"/>
      <c r="AF113" s="187"/>
      <c r="AG113" s="188"/>
    </row>
    <row r="114" spans="1:51" ht="30.75" customHeight="1" thickBot="1" x14ac:dyDescent="0.25">
      <c r="A114" s="8">
        <v>91</v>
      </c>
      <c r="B114" s="573"/>
      <c r="C114" s="229"/>
      <c r="D114" s="796" t="s">
        <v>89</v>
      </c>
      <c r="E114" s="230"/>
      <c r="F114" s="231"/>
      <c r="G114" s="231"/>
      <c r="H114" s="231"/>
      <c r="I114" s="231"/>
      <c r="J114" s="231"/>
      <c r="K114" s="231"/>
      <c r="L114" s="231"/>
      <c r="M114" s="231"/>
      <c r="N114" s="231"/>
      <c r="O114" s="231"/>
      <c r="P114" s="659"/>
      <c r="Q114" s="659"/>
      <c r="R114" s="221">
        <f>R97+R101+R109+R113</f>
        <v>1430135.0705419783</v>
      </c>
      <c r="S114" s="221">
        <f t="shared" ref="S114:AC114" si="162">S97+S101+S109+S113</f>
        <v>69023.980428648531</v>
      </c>
      <c r="T114" s="221">
        <f t="shared" si="162"/>
        <v>51534.191658314703</v>
      </c>
      <c r="U114" s="221">
        <f t="shared" si="162"/>
        <v>9313.8539819597572</v>
      </c>
      <c r="V114" s="221">
        <f t="shared" si="162"/>
        <v>341460.2574974944</v>
      </c>
      <c r="W114" s="221">
        <f t="shared" si="162"/>
        <v>59476.524554776035</v>
      </c>
      <c r="X114" s="221">
        <f t="shared" si="162"/>
        <v>29108.781127129754</v>
      </c>
      <c r="Y114" s="221">
        <f t="shared" si="162"/>
        <v>11712.281242772338</v>
      </c>
      <c r="Z114" s="221">
        <f t="shared" si="162"/>
        <v>14912.497108935318</v>
      </c>
      <c r="AA114" s="221">
        <f t="shared" si="162"/>
        <v>26166.062755377381</v>
      </c>
      <c r="AB114" s="221">
        <f t="shared" si="162"/>
        <v>106082.80009251408</v>
      </c>
      <c r="AC114" s="221">
        <f t="shared" si="162"/>
        <v>59209.004702798549</v>
      </c>
      <c r="AD114" s="221">
        <f>AD97+AD109+AD113</f>
        <v>2156034.4653565651</v>
      </c>
      <c r="AE114" s="232"/>
      <c r="AF114" s="233"/>
      <c r="AG114" s="234"/>
    </row>
    <row r="115" spans="1:51" s="63" customFormat="1" ht="26.25" customHeight="1" thickBot="1" x14ac:dyDescent="0.25">
      <c r="A115" s="765">
        <v>92</v>
      </c>
      <c r="B115" s="235"/>
      <c r="C115" s="86"/>
      <c r="D115" s="790" t="s">
        <v>329</v>
      </c>
      <c r="E115" s="26"/>
      <c r="F115" s="152" t="s">
        <v>186</v>
      </c>
      <c r="G115" s="61"/>
      <c r="H115" s="138"/>
      <c r="I115" s="61"/>
      <c r="J115" s="61"/>
      <c r="K115" s="61"/>
      <c r="L115" s="61"/>
      <c r="M115" s="61"/>
      <c r="N115" s="61"/>
      <c r="O115" s="61"/>
      <c r="P115" s="61"/>
      <c r="Q115" s="61"/>
      <c r="R115" s="218"/>
      <c r="S115" s="57"/>
      <c r="T115" s="57"/>
      <c r="U115" s="57"/>
      <c r="V115" s="57"/>
      <c r="W115" s="57"/>
      <c r="X115" s="57"/>
      <c r="Y115" s="57"/>
      <c r="Z115" s="57"/>
      <c r="AA115" s="57"/>
      <c r="AB115" s="153"/>
      <c r="AC115" s="138"/>
      <c r="AD115" s="194"/>
      <c r="AE115" s="59"/>
      <c r="AF115" s="236"/>
      <c r="AG115" s="237"/>
      <c r="AH115" s="62"/>
      <c r="AI115" s="62"/>
      <c r="AJ115" s="62"/>
      <c r="AK115" s="62"/>
      <c r="AL115" s="62"/>
      <c r="AM115" s="62"/>
      <c r="AN115" s="62"/>
      <c r="AO115" s="62"/>
      <c r="AP115" s="62"/>
      <c r="AQ115" s="62"/>
      <c r="AR115" s="62"/>
      <c r="AS115" s="62"/>
      <c r="AT115" s="62"/>
      <c r="AU115" s="62"/>
      <c r="AV115" s="62"/>
      <c r="AW115" s="62"/>
      <c r="AX115" s="62"/>
      <c r="AY115" s="62"/>
    </row>
    <row r="116" spans="1:51" ht="38.25" customHeight="1" thickBot="1" x14ac:dyDescent="0.25">
      <c r="A116" s="8">
        <v>93</v>
      </c>
      <c r="B116" s="238" t="s">
        <v>90</v>
      </c>
      <c r="C116" s="202">
        <v>66</v>
      </c>
      <c r="D116" s="203" t="s">
        <v>91</v>
      </c>
      <c r="E116" s="239" t="s">
        <v>92</v>
      </c>
      <c r="F116" s="205">
        <v>23000</v>
      </c>
      <c r="G116" s="240">
        <v>0</v>
      </c>
      <c r="H116" s="95">
        <v>0</v>
      </c>
      <c r="I116" s="240">
        <v>0</v>
      </c>
      <c r="J116" s="95">
        <v>0</v>
      </c>
      <c r="K116" s="240">
        <v>0</v>
      </c>
      <c r="L116" s="95">
        <v>0</v>
      </c>
      <c r="M116" s="240">
        <v>0</v>
      </c>
      <c r="N116" s="95">
        <v>0</v>
      </c>
      <c r="O116" s="240">
        <v>0</v>
      </c>
      <c r="P116" s="240"/>
      <c r="Q116" s="240"/>
      <c r="R116" s="218">
        <f t="shared" ref="R116:Y116" si="163">F116/1.09</f>
        <v>21100.917431192658</v>
      </c>
      <c r="S116" s="218">
        <f t="shared" si="163"/>
        <v>0</v>
      </c>
      <c r="T116" s="218">
        <f t="shared" si="163"/>
        <v>0</v>
      </c>
      <c r="U116" s="218">
        <f t="shared" si="163"/>
        <v>0</v>
      </c>
      <c r="V116" s="218">
        <f t="shared" si="163"/>
        <v>0</v>
      </c>
      <c r="W116" s="218">
        <f t="shared" si="163"/>
        <v>0</v>
      </c>
      <c r="X116" s="218">
        <f t="shared" si="163"/>
        <v>0</v>
      </c>
      <c r="Y116" s="218">
        <f t="shared" si="163"/>
        <v>0</v>
      </c>
      <c r="Z116" s="218">
        <f t="shared" ref="Z116:Z118" si="164">N116/1.09</f>
        <v>0</v>
      </c>
      <c r="AA116" s="218">
        <f t="shared" ref="AA116:AA118" si="165">O116/1.09</f>
        <v>0</v>
      </c>
      <c r="AB116" s="218">
        <f t="shared" ref="AB116:AB118" si="166">P116/1.09</f>
        <v>0</v>
      </c>
      <c r="AC116" s="218">
        <f t="shared" ref="AC116:AC118" si="167">Q116/1.09</f>
        <v>0</v>
      </c>
      <c r="AD116" s="194">
        <f>R116</f>
        <v>21100.917431192658</v>
      </c>
      <c r="AE116" s="897" t="s">
        <v>235</v>
      </c>
      <c r="AF116" s="882" t="s">
        <v>263</v>
      </c>
      <c r="AG116" s="927" t="s">
        <v>253</v>
      </c>
    </row>
    <row r="117" spans="1:51" ht="24" customHeight="1" thickBot="1" x14ac:dyDescent="0.25">
      <c r="A117" s="8">
        <v>94</v>
      </c>
      <c r="B117" s="242" t="s">
        <v>63</v>
      </c>
      <c r="C117" s="243">
        <v>67</v>
      </c>
      <c r="D117" s="209" t="s">
        <v>123</v>
      </c>
      <c r="E117" s="244" t="s">
        <v>93</v>
      </c>
      <c r="F117" s="211">
        <v>36000</v>
      </c>
      <c r="G117" s="212">
        <v>0</v>
      </c>
      <c r="H117" s="206">
        <v>0</v>
      </c>
      <c r="I117" s="212">
        <v>0</v>
      </c>
      <c r="J117" s="206">
        <v>0</v>
      </c>
      <c r="K117" s="212">
        <v>0</v>
      </c>
      <c r="L117" s="206">
        <v>0</v>
      </c>
      <c r="M117" s="212">
        <v>0</v>
      </c>
      <c r="N117" s="206">
        <v>0</v>
      </c>
      <c r="O117" s="212">
        <v>0</v>
      </c>
      <c r="P117" s="647"/>
      <c r="Q117" s="647"/>
      <c r="R117" s="218">
        <f>F117/1.19</f>
        <v>30252.100840336137</v>
      </c>
      <c r="S117" s="241">
        <f t="shared" ref="S117:Y118" si="168">G117/1.09</f>
        <v>0</v>
      </c>
      <c r="T117" s="241">
        <f t="shared" si="168"/>
        <v>0</v>
      </c>
      <c r="U117" s="241">
        <f t="shared" si="168"/>
        <v>0</v>
      </c>
      <c r="V117" s="241">
        <f t="shared" si="168"/>
        <v>0</v>
      </c>
      <c r="W117" s="241">
        <f t="shared" si="168"/>
        <v>0</v>
      </c>
      <c r="X117" s="241">
        <f t="shared" si="168"/>
        <v>0</v>
      </c>
      <c r="Y117" s="241">
        <f t="shared" si="168"/>
        <v>0</v>
      </c>
      <c r="Z117" s="241">
        <f t="shared" si="164"/>
        <v>0</v>
      </c>
      <c r="AA117" s="241">
        <f t="shared" si="165"/>
        <v>0</v>
      </c>
      <c r="AB117" s="241">
        <f t="shared" si="166"/>
        <v>0</v>
      </c>
      <c r="AC117" s="241">
        <f t="shared" si="167"/>
        <v>0</v>
      </c>
      <c r="AD117" s="194">
        <f t="shared" ref="AD117:AD119" si="169">R117</f>
        <v>30252.100840336137</v>
      </c>
      <c r="AE117" s="898"/>
      <c r="AF117" s="883"/>
      <c r="AG117" s="928"/>
    </row>
    <row r="118" spans="1:51" ht="24" customHeight="1" thickBot="1" x14ac:dyDescent="0.25">
      <c r="A118" s="765">
        <v>95</v>
      </c>
      <c r="B118" s="242" t="s">
        <v>64</v>
      </c>
      <c r="C118" s="245">
        <v>68</v>
      </c>
      <c r="D118" s="246" t="s">
        <v>94</v>
      </c>
      <c r="E118" s="247" t="s">
        <v>15</v>
      </c>
      <c r="F118" s="113">
        <v>5000</v>
      </c>
      <c r="G118" s="248">
        <v>0</v>
      </c>
      <c r="H118" s="206">
        <v>0</v>
      </c>
      <c r="I118" s="206">
        <v>0</v>
      </c>
      <c r="J118" s="206">
        <v>0</v>
      </c>
      <c r="K118" s="206">
        <v>0</v>
      </c>
      <c r="L118" s="206">
        <v>0</v>
      </c>
      <c r="M118" s="206">
        <v>0</v>
      </c>
      <c r="N118" s="206">
        <v>0</v>
      </c>
      <c r="O118" s="206">
        <v>0</v>
      </c>
      <c r="P118" s="647"/>
      <c r="Q118" s="647"/>
      <c r="R118" s="218">
        <f>F118/1.19</f>
        <v>4201.680672268908</v>
      </c>
      <c r="S118" s="227">
        <f t="shared" si="168"/>
        <v>0</v>
      </c>
      <c r="T118" s="227">
        <f t="shared" si="168"/>
        <v>0</v>
      </c>
      <c r="U118" s="227">
        <f t="shared" si="168"/>
        <v>0</v>
      </c>
      <c r="V118" s="227">
        <f t="shared" si="168"/>
        <v>0</v>
      </c>
      <c r="W118" s="227">
        <f t="shared" si="168"/>
        <v>0</v>
      </c>
      <c r="X118" s="227">
        <f t="shared" si="168"/>
        <v>0</v>
      </c>
      <c r="Y118" s="227">
        <f t="shared" si="168"/>
        <v>0</v>
      </c>
      <c r="Z118" s="227">
        <f t="shared" si="164"/>
        <v>0</v>
      </c>
      <c r="AA118" s="227">
        <f t="shared" si="165"/>
        <v>0</v>
      </c>
      <c r="AB118" s="227">
        <f t="shared" si="166"/>
        <v>0</v>
      </c>
      <c r="AC118" s="227">
        <f t="shared" si="167"/>
        <v>0</v>
      </c>
      <c r="AD118" s="194">
        <f t="shared" si="169"/>
        <v>4201.680672268908</v>
      </c>
      <c r="AE118" s="898"/>
      <c r="AF118" s="883"/>
      <c r="AG118" s="928"/>
    </row>
    <row r="119" spans="1:51" ht="27.75" customHeight="1" thickBot="1" x14ac:dyDescent="0.25">
      <c r="A119" s="8">
        <v>96</v>
      </c>
      <c r="B119" s="568"/>
      <c r="C119" s="86"/>
      <c r="D119" s="2" t="s">
        <v>96</v>
      </c>
      <c r="E119" s="26"/>
      <c r="F119" s="93">
        <f t="shared" ref="F119:Z119" si="170">SUM(F116:F118)</f>
        <v>64000</v>
      </c>
      <c r="G119" s="93">
        <f t="shared" si="170"/>
        <v>0</v>
      </c>
      <c r="H119" s="93">
        <f t="shared" si="170"/>
        <v>0</v>
      </c>
      <c r="I119" s="93">
        <f t="shared" si="170"/>
        <v>0</v>
      </c>
      <c r="J119" s="93">
        <f t="shared" si="170"/>
        <v>0</v>
      </c>
      <c r="K119" s="93">
        <f t="shared" si="170"/>
        <v>0</v>
      </c>
      <c r="L119" s="93">
        <f t="shared" si="170"/>
        <v>0</v>
      </c>
      <c r="M119" s="93">
        <f t="shared" si="170"/>
        <v>0</v>
      </c>
      <c r="N119" s="93">
        <f t="shared" si="170"/>
        <v>0</v>
      </c>
      <c r="O119" s="93">
        <f t="shared" si="170"/>
        <v>0</v>
      </c>
      <c r="P119" s="61"/>
      <c r="Q119" s="61"/>
      <c r="R119" s="58">
        <f>SUM(R116:R118)</f>
        <v>55554.698943797703</v>
      </c>
      <c r="S119" s="58">
        <f t="shared" si="170"/>
        <v>0</v>
      </c>
      <c r="T119" s="58">
        <f t="shared" si="170"/>
        <v>0</v>
      </c>
      <c r="U119" s="58">
        <f t="shared" si="170"/>
        <v>0</v>
      </c>
      <c r="V119" s="58">
        <f t="shared" si="170"/>
        <v>0</v>
      </c>
      <c r="W119" s="58">
        <f t="shared" si="170"/>
        <v>0</v>
      </c>
      <c r="X119" s="58">
        <f t="shared" si="170"/>
        <v>0</v>
      </c>
      <c r="Y119" s="58">
        <f t="shared" si="170"/>
        <v>0</v>
      </c>
      <c r="Z119" s="58">
        <f t="shared" si="170"/>
        <v>0</v>
      </c>
      <c r="AA119" s="58">
        <f t="shared" ref="AA119:AC119" si="171">SUM(AA116:AA118)</f>
        <v>0</v>
      </c>
      <c r="AB119" s="58">
        <f t="shared" si="171"/>
        <v>0</v>
      </c>
      <c r="AC119" s="58">
        <f t="shared" si="171"/>
        <v>0</v>
      </c>
      <c r="AD119" s="194">
        <f t="shared" si="169"/>
        <v>55554.698943797703</v>
      </c>
      <c r="AE119" s="58"/>
      <c r="AF119" s="122"/>
      <c r="AG119" s="123"/>
    </row>
    <row r="120" spans="1:51" s="767" customFormat="1" ht="27.75" customHeight="1" x14ac:dyDescent="0.2">
      <c r="A120" s="764"/>
      <c r="B120" s="791"/>
      <c r="C120" s="764"/>
      <c r="D120" s="792"/>
      <c r="E120" s="266"/>
      <c r="F120" s="766"/>
      <c r="G120" s="766"/>
      <c r="H120" s="766"/>
      <c r="I120" s="766"/>
      <c r="J120" s="766"/>
      <c r="K120" s="766"/>
      <c r="L120" s="766"/>
      <c r="M120" s="766"/>
      <c r="N120" s="766"/>
      <c r="O120" s="766"/>
      <c r="P120" s="766"/>
      <c r="Q120" s="766"/>
      <c r="R120" s="581"/>
      <c r="S120" s="581"/>
      <c r="T120" s="581"/>
      <c r="U120" s="581"/>
      <c r="V120" s="581"/>
      <c r="W120" s="581"/>
      <c r="X120" s="581"/>
      <c r="Y120" s="581"/>
      <c r="Z120" s="581"/>
      <c r="AA120" s="581"/>
      <c r="AB120" s="581"/>
      <c r="AC120" s="581"/>
      <c r="AD120" s="793"/>
      <c r="AE120" s="581"/>
      <c r="AF120" s="649"/>
      <c r="AG120" s="62"/>
    </row>
    <row r="121" spans="1:51" x14ac:dyDescent="0.2">
      <c r="A121" s="562"/>
      <c r="R121" s="599"/>
      <c r="X121" s="249"/>
      <c r="Y121" s="249"/>
      <c r="Z121" s="249"/>
      <c r="AA121" s="249"/>
      <c r="AB121" s="249"/>
      <c r="AC121" s="249"/>
      <c r="AD121" s="249"/>
      <c r="AE121" s="249"/>
      <c r="AF121" s="250"/>
    </row>
    <row r="122" spans="1:51" x14ac:dyDescent="0.25">
      <c r="D122" s="16" t="s">
        <v>132</v>
      </c>
      <c r="E122" s="9"/>
      <c r="F122" s="9"/>
      <c r="R122" s="877" t="s">
        <v>321</v>
      </c>
      <c r="S122" s="877"/>
      <c r="T122" s="877"/>
      <c r="U122" s="877"/>
      <c r="V122" s="877"/>
      <c r="W122" s="16"/>
      <c r="X122" s="16"/>
      <c r="Y122" s="16"/>
      <c r="Z122" s="16"/>
      <c r="AA122" s="578" t="s">
        <v>190</v>
      </c>
      <c r="AB122" s="578"/>
      <c r="AC122" s="578"/>
      <c r="AD122" s="252"/>
      <c r="AE122" s="881" t="s">
        <v>147</v>
      </c>
      <c r="AF122" s="881"/>
      <c r="AG122" s="253" t="s">
        <v>146</v>
      </c>
      <c r="AH122" s="14"/>
    </row>
    <row r="123" spans="1:51" ht="15.75" customHeight="1" x14ac:dyDescent="0.25">
      <c r="A123" s="834" t="s">
        <v>144</v>
      </c>
      <c r="B123" s="834"/>
      <c r="C123" s="834"/>
      <c r="D123" s="834"/>
      <c r="E123" s="923" t="s">
        <v>237</v>
      </c>
      <c r="F123" s="923"/>
      <c r="G123" s="923"/>
      <c r="H123" s="923"/>
      <c r="I123" s="923"/>
      <c r="J123" s="923"/>
      <c r="K123" s="923"/>
      <c r="L123" s="923"/>
      <c r="M123" s="923"/>
      <c r="N123" s="923"/>
      <c r="O123" s="923"/>
      <c r="P123" s="923"/>
      <c r="Q123" s="923"/>
      <c r="R123" s="923"/>
      <c r="S123" s="923"/>
      <c r="T123" s="923"/>
      <c r="U123" s="923"/>
      <c r="V123" s="923"/>
      <c r="W123" s="923"/>
      <c r="X123" s="13"/>
      <c r="Y123" s="13"/>
      <c r="Z123" s="937" t="s">
        <v>313</v>
      </c>
      <c r="AA123" s="937"/>
      <c r="AB123" s="937"/>
      <c r="AC123" s="937"/>
      <c r="AD123" s="937"/>
      <c r="AE123" s="838" t="s">
        <v>148</v>
      </c>
      <c r="AF123" s="838"/>
      <c r="AG123" s="838"/>
      <c r="AH123" s="838"/>
      <c r="AI123" s="838"/>
    </row>
    <row r="124" spans="1:51" ht="15.75" customHeight="1" x14ac:dyDescent="0.25">
      <c r="B124" s="834" t="s">
        <v>241</v>
      </c>
      <c r="C124" s="834"/>
      <c r="D124" s="834"/>
      <c r="E124" s="9"/>
      <c r="F124" s="255"/>
      <c r="R124" s="836" t="s">
        <v>124</v>
      </c>
      <c r="S124" s="836"/>
      <c r="T124" s="836"/>
      <c r="U124" s="251"/>
      <c r="V124" s="256"/>
      <c r="W124" s="256"/>
      <c r="X124" s="256"/>
      <c r="Y124" s="256"/>
      <c r="Z124" s="591" t="s">
        <v>205</v>
      </c>
      <c r="AA124" s="591"/>
      <c r="AB124" s="591"/>
      <c r="AC124" s="591"/>
      <c r="AD124" s="591"/>
      <c r="AE124" s="591"/>
      <c r="AF124" s="257"/>
      <c r="AG124" s="257"/>
      <c r="AH124" s="257"/>
    </row>
    <row r="125" spans="1:51" ht="17.25" customHeight="1" x14ac:dyDescent="0.25">
      <c r="D125" s="258"/>
      <c r="E125" s="9"/>
      <c r="F125" s="259"/>
      <c r="S125" s="251"/>
      <c r="T125" s="251"/>
      <c r="U125" s="251"/>
      <c r="V125" s="251"/>
      <c r="W125" s="251"/>
      <c r="X125" s="251"/>
      <c r="Y125" s="251"/>
      <c r="Z125" s="251"/>
      <c r="AA125" s="251"/>
      <c r="AB125" s="251"/>
      <c r="AC125" s="251"/>
      <c r="AD125" s="251"/>
      <c r="AE125" s="251"/>
      <c r="AF125" s="876"/>
      <c r="AG125" s="876"/>
      <c r="AH125" s="260"/>
    </row>
  </sheetData>
  <mergeCells count="116">
    <mergeCell ref="R124:T124"/>
    <mergeCell ref="V13:V20"/>
    <mergeCell ref="W13:W20"/>
    <mergeCell ref="X13:X20"/>
    <mergeCell ref="R13:R20"/>
    <mergeCell ref="S13:S20"/>
    <mergeCell ref="F13:F14"/>
    <mergeCell ref="H13:H14"/>
    <mergeCell ref="AB13:AB14"/>
    <mergeCell ref="P13:P14"/>
    <mergeCell ref="Q13:Q14"/>
    <mergeCell ref="Z123:AD123"/>
    <mergeCell ref="AE13:AE20"/>
    <mergeCell ref="AF13:AF20"/>
    <mergeCell ref="AG13:AG20"/>
    <mergeCell ref="E123:W123"/>
    <mergeCell ref="R122:S122"/>
    <mergeCell ref="AG73:AG74"/>
    <mergeCell ref="T73:T74"/>
    <mergeCell ref="S73:S74"/>
    <mergeCell ref="R73:R74"/>
    <mergeCell ref="AG78:AG79"/>
    <mergeCell ref="AG116:AG118"/>
    <mergeCell ref="AF76:AF77"/>
    <mergeCell ref="AG111:AG112"/>
    <mergeCell ref="AE78:AE79"/>
    <mergeCell ref="AF78:AF79"/>
    <mergeCell ref="AF111:AF112"/>
    <mergeCell ref="E13:E22"/>
    <mergeCell ref="Y13:Y20"/>
    <mergeCell ref="Z13:Z20"/>
    <mergeCell ref="AA13:AA20"/>
    <mergeCell ref="T13:T20"/>
    <mergeCell ref="U13:U20"/>
    <mergeCell ref="J76:J77"/>
    <mergeCell ref="A13:A22"/>
    <mergeCell ref="A73:A74"/>
    <mergeCell ref="AE111:AE112"/>
    <mergeCell ref="B76:B77"/>
    <mergeCell ref="AA76:AA77"/>
    <mergeCell ref="F76:F77"/>
    <mergeCell ref="G76:G77"/>
    <mergeCell ref="H76:H77"/>
    <mergeCell ref="I76:I77"/>
    <mergeCell ref="Z76:Z77"/>
    <mergeCell ref="C76:C77"/>
    <mergeCell ref="D76:D77"/>
    <mergeCell ref="E76:E77"/>
    <mergeCell ref="K76:K77"/>
    <mergeCell ref="T76:T77"/>
    <mergeCell ref="V76:V77"/>
    <mergeCell ref="W76:W77"/>
    <mergeCell ref="X76:X77"/>
    <mergeCell ref="B39:B40"/>
    <mergeCell ref="AE39:AE40"/>
    <mergeCell ref="D13:D22"/>
    <mergeCell ref="AC13:AC14"/>
    <mergeCell ref="C13:C20"/>
    <mergeCell ref="B13:B20"/>
    <mergeCell ref="AF125:AG125"/>
    <mergeCell ref="T122:V122"/>
    <mergeCell ref="AF11:AF12"/>
    <mergeCell ref="A76:A77"/>
    <mergeCell ref="AE122:AF122"/>
    <mergeCell ref="AF116:AF118"/>
    <mergeCell ref="AF26:AG28"/>
    <mergeCell ref="AG76:AG77"/>
    <mergeCell ref="O76:O77"/>
    <mergeCell ref="AE31:AE33"/>
    <mergeCell ref="L76:L77"/>
    <mergeCell ref="M76:M77"/>
    <mergeCell ref="AD73:AD74"/>
    <mergeCell ref="AA73:AA74"/>
    <mergeCell ref="Z73:Z74"/>
    <mergeCell ref="Y73:Y74"/>
    <mergeCell ref="X73:X74"/>
    <mergeCell ref="W73:W74"/>
    <mergeCell ref="AE123:AI123"/>
    <mergeCell ref="AE116:AE118"/>
    <mergeCell ref="B124:D124"/>
    <mergeCell ref="AD13:AD20"/>
    <mergeCell ref="A123:D123"/>
    <mergeCell ref="AE35:AE37"/>
    <mergeCell ref="B73:B74"/>
    <mergeCell ref="C73:C74"/>
    <mergeCell ref="D73:D74"/>
    <mergeCell ref="E73:E74"/>
    <mergeCell ref="F73:F74"/>
    <mergeCell ref="AF73:AF74"/>
    <mergeCell ref="AD76:AD77"/>
    <mergeCell ref="Y76:Y77"/>
    <mergeCell ref="R76:R77"/>
    <mergeCell ref="N76:N77"/>
    <mergeCell ref="AE73:AE74"/>
    <mergeCell ref="U76:U77"/>
    <mergeCell ref="V73:V74"/>
    <mergeCell ref="U73:U74"/>
    <mergeCell ref="S76:S77"/>
    <mergeCell ref="AB73:AB74"/>
    <mergeCell ref="AC73:AC74"/>
    <mergeCell ref="AB76:AB77"/>
    <mergeCell ref="AC76:AC77"/>
    <mergeCell ref="AE76:AE77"/>
    <mergeCell ref="A3:AG3"/>
    <mergeCell ref="A11:A12"/>
    <mergeCell ref="B11:B12"/>
    <mergeCell ref="C11:C12"/>
    <mergeCell ref="D11:D12"/>
    <mergeCell ref="J10:N10"/>
    <mergeCell ref="V10:Z10"/>
    <mergeCell ref="AF10:AG10"/>
    <mergeCell ref="AG11:AG12"/>
    <mergeCell ref="AE11:AE12"/>
    <mergeCell ref="E4:AA4"/>
    <mergeCell ref="E11:E12"/>
    <mergeCell ref="S10:U10"/>
  </mergeCells>
  <pageMargins left="0.118110236220472" right="0.39370078740157499" top="0.74803149606299202" bottom="0.143700787" header="0.31496062992126" footer="0"/>
  <pageSetup paperSize="9"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_20.01.01</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2018-07-06T10:57:53Z</cp:lastPrinted>
  <dcterms:created xsi:type="dcterms:W3CDTF">2016-08-11T08:26:23Z</dcterms:created>
  <dcterms:modified xsi:type="dcterms:W3CDTF">2018-08-10T10:35:31Z</dcterms:modified>
</cp:coreProperties>
</file>